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8075" windowHeight="8445" activeTab="3"/>
  </bookViews>
  <sheets>
    <sheet name="Sheet1" sheetId="1" r:id="rId1"/>
    <sheet name="Proposal 1" sheetId="2" r:id="rId2"/>
    <sheet name="Sheet1 (2)" sheetId="6" r:id="rId3"/>
    <sheet name="Current proposal" sheetId="7" r:id="rId4"/>
  </sheets>
  <definedNames>
    <definedName name="_GoBack" localSheetId="3">'Current proposal'!$K$17</definedName>
  </definedNames>
  <calcPr calcId="125725"/>
</workbook>
</file>

<file path=xl/calcChain.xml><?xml version="1.0" encoding="utf-8"?>
<calcChain xmlns="http://schemas.openxmlformats.org/spreadsheetml/2006/main">
  <c r="J30" i="1"/>
  <c r="T30" s="1"/>
  <c r="J31"/>
  <c r="J32"/>
  <c r="T32" s="1"/>
  <c r="X35" i="6"/>
  <c r="R35"/>
  <c r="J7"/>
  <c r="X34"/>
  <c r="R34"/>
  <c r="J23"/>
  <c r="X33"/>
  <c r="R33"/>
  <c r="X32"/>
  <c r="R32"/>
  <c r="J34"/>
  <c r="X31"/>
  <c r="R31"/>
  <c r="J33"/>
  <c r="X30"/>
  <c r="R30"/>
  <c r="J22"/>
  <c r="X29"/>
  <c r="R29"/>
  <c r="J32"/>
  <c r="X28"/>
  <c r="R28"/>
  <c r="J31"/>
  <c r="X27"/>
  <c r="R27"/>
  <c r="J19"/>
  <c r="X26"/>
  <c r="R26"/>
  <c r="J30"/>
  <c r="X25"/>
  <c r="R25"/>
  <c r="J16"/>
  <c r="X24"/>
  <c r="R24"/>
  <c r="J24"/>
  <c r="V24" s="1"/>
  <c r="X23"/>
  <c r="R23"/>
  <c r="O23"/>
  <c r="N23"/>
  <c r="J6"/>
  <c r="U23" s="1"/>
  <c r="X22"/>
  <c r="W22"/>
  <c r="R22"/>
  <c r="N22"/>
  <c r="J21"/>
  <c r="T22" s="1"/>
  <c r="X21"/>
  <c r="R21"/>
  <c r="J18"/>
  <c r="V21" s="1"/>
  <c r="X20"/>
  <c r="R20"/>
  <c r="J26"/>
  <c r="X19"/>
  <c r="R19"/>
  <c r="J10"/>
  <c r="U19" s="1"/>
  <c r="X18"/>
  <c r="R18"/>
  <c r="N18"/>
  <c r="J20"/>
  <c r="T18" s="1"/>
  <c r="X17"/>
  <c r="R17"/>
  <c r="J5"/>
  <c r="X16"/>
  <c r="R16"/>
  <c r="J29"/>
  <c r="T16" s="1"/>
  <c r="X15"/>
  <c r="R15"/>
  <c r="J15"/>
  <c r="W15" s="1"/>
  <c r="X14"/>
  <c r="R14"/>
  <c r="J14"/>
  <c r="T14" s="1"/>
  <c r="X13"/>
  <c r="R13"/>
  <c r="J8"/>
  <c r="X12"/>
  <c r="R12"/>
  <c r="J4"/>
  <c r="X11"/>
  <c r="R11"/>
  <c r="J28"/>
  <c r="X10"/>
  <c r="R10"/>
  <c r="J9"/>
  <c r="Q9" s="1"/>
  <c r="X9"/>
  <c r="R9"/>
  <c r="J3"/>
  <c r="X8"/>
  <c r="R8"/>
  <c r="J13"/>
  <c r="T8" s="1"/>
  <c r="X7"/>
  <c r="R7"/>
  <c r="J27"/>
  <c r="W7" s="1"/>
  <c r="X6"/>
  <c r="R6"/>
  <c r="L17"/>
  <c r="J17"/>
  <c r="W31" s="1"/>
  <c r="H17"/>
  <c r="X5"/>
  <c r="R5"/>
  <c r="J12"/>
  <c r="W5" s="1"/>
  <c r="X4"/>
  <c r="R4"/>
  <c r="J11"/>
  <c r="V4" s="1"/>
  <c r="X3"/>
  <c r="R3"/>
  <c r="H20" s="1"/>
  <c r="J25"/>
  <c r="W30" s="1"/>
  <c r="L5" i="1"/>
  <c r="H5"/>
  <c r="J28"/>
  <c r="U32"/>
  <c r="V32"/>
  <c r="W32"/>
  <c r="X32"/>
  <c r="N32"/>
  <c r="O32"/>
  <c r="P32"/>
  <c r="Q32"/>
  <c r="R3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3"/>
  <c r="X2"/>
  <c r="R33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2"/>
  <c r="J3"/>
  <c r="T3" s="1"/>
  <c r="J4"/>
  <c r="T4" s="1"/>
  <c r="J5"/>
  <c r="T5" s="1"/>
  <c r="J6"/>
  <c r="T6" s="1"/>
  <c r="J7"/>
  <c r="T7" s="1"/>
  <c r="J8"/>
  <c r="T8" s="1"/>
  <c r="J9"/>
  <c r="T9" s="1"/>
  <c r="J10"/>
  <c r="T10" s="1"/>
  <c r="J11"/>
  <c r="T11" s="1"/>
  <c r="J12"/>
  <c r="T12" s="1"/>
  <c r="J13"/>
  <c r="T13" s="1"/>
  <c r="J14"/>
  <c r="T14" s="1"/>
  <c r="J15"/>
  <c r="T15" s="1"/>
  <c r="J16"/>
  <c r="T16" s="1"/>
  <c r="J17"/>
  <c r="T17" s="1"/>
  <c r="J18"/>
  <c r="T18" s="1"/>
  <c r="J19"/>
  <c r="T19" s="1"/>
  <c r="J20"/>
  <c r="T20" s="1"/>
  <c r="J21"/>
  <c r="T21" s="1"/>
  <c r="J22"/>
  <c r="T22" s="1"/>
  <c r="J23"/>
  <c r="T23" s="1"/>
  <c r="J24"/>
  <c r="T24" s="1"/>
  <c r="J25"/>
  <c r="T25" s="1"/>
  <c r="J26"/>
  <c r="T26" s="1"/>
  <c r="J27"/>
  <c r="T27" s="1"/>
  <c r="T28"/>
  <c r="J29"/>
  <c r="T29" s="1"/>
  <c r="T31"/>
  <c r="J33"/>
  <c r="T33" s="1"/>
  <c r="J2"/>
  <c r="T2" s="1"/>
  <c r="L17" l="1"/>
  <c r="H17"/>
  <c r="L12"/>
  <c r="T12" i="6"/>
  <c r="Q18"/>
  <c r="T26"/>
  <c r="W13"/>
  <c r="V17"/>
  <c r="V20"/>
  <c r="W11"/>
  <c r="V25"/>
  <c r="O28"/>
  <c r="V28"/>
  <c r="T4"/>
  <c r="Q11"/>
  <c r="W18"/>
  <c r="W23"/>
  <c r="P24"/>
  <c r="O24"/>
  <c r="P4"/>
  <c r="Q14"/>
  <c r="Q15"/>
  <c r="N16"/>
  <c r="U24"/>
  <c r="N8"/>
  <c r="V9"/>
  <c r="T10"/>
  <c r="V14"/>
  <c r="W8"/>
  <c r="N3"/>
  <c r="W10"/>
  <c r="N12"/>
  <c r="Q13"/>
  <c r="V15"/>
  <c r="N17"/>
  <c r="T17"/>
  <c r="V18"/>
  <c r="N19"/>
  <c r="W19"/>
  <c r="P20"/>
  <c r="T24"/>
  <c r="P28"/>
  <c r="T19"/>
  <c r="O20"/>
  <c r="U20"/>
  <c r="N26"/>
  <c r="U28"/>
  <c r="W3"/>
  <c r="V13"/>
  <c r="P17"/>
  <c r="W17"/>
  <c r="T20"/>
  <c r="T28"/>
  <c r="V11"/>
  <c r="W16"/>
  <c r="O17"/>
  <c r="U17"/>
  <c r="O19"/>
  <c r="T23"/>
  <c r="W26"/>
  <c r="P27"/>
  <c r="W27"/>
  <c r="T30"/>
  <c r="P31"/>
  <c r="P32"/>
  <c r="Q33"/>
  <c r="V33"/>
  <c r="N34"/>
  <c r="T34"/>
  <c r="U35"/>
  <c r="O3"/>
  <c r="L20"/>
  <c r="V6"/>
  <c r="W9"/>
  <c r="O27"/>
  <c r="U27"/>
  <c r="O31"/>
  <c r="U31"/>
  <c r="O32"/>
  <c r="U32"/>
  <c r="P33"/>
  <c r="U33"/>
  <c r="V34"/>
  <c r="N27"/>
  <c r="T27"/>
  <c r="N31"/>
  <c r="T31"/>
  <c r="V32"/>
  <c r="T32"/>
  <c r="O33"/>
  <c r="T33"/>
  <c r="P34"/>
  <c r="W34"/>
  <c r="P35"/>
  <c r="U3"/>
  <c r="T3"/>
  <c r="O4"/>
  <c r="U4"/>
  <c r="N10"/>
  <c r="W12"/>
  <c r="N14"/>
  <c r="W14"/>
  <c r="V27"/>
  <c r="V29"/>
  <c r="N30"/>
  <c r="V31"/>
  <c r="N33"/>
  <c r="W33"/>
  <c r="O34"/>
  <c r="U34"/>
  <c r="O35"/>
  <c r="Q7"/>
  <c r="U5"/>
  <c r="O6"/>
  <c r="P7"/>
  <c r="Q8"/>
  <c r="V10"/>
  <c r="P11"/>
  <c r="Q12"/>
  <c r="V12"/>
  <c r="P13"/>
  <c r="U13"/>
  <c r="P15"/>
  <c r="U15"/>
  <c r="Q16"/>
  <c r="V16"/>
  <c r="P21"/>
  <c r="U21"/>
  <c r="Q22"/>
  <c r="V22"/>
  <c r="P25"/>
  <c r="U25"/>
  <c r="Q26"/>
  <c r="V26"/>
  <c r="P29"/>
  <c r="U29"/>
  <c r="Q30"/>
  <c r="V30"/>
  <c r="T35"/>
  <c r="Q5"/>
  <c r="P6"/>
  <c r="P5"/>
  <c r="T6"/>
  <c r="V8"/>
  <c r="P9"/>
  <c r="Q10"/>
  <c r="Q3"/>
  <c r="V3"/>
  <c r="N4"/>
  <c r="W4"/>
  <c r="O5"/>
  <c r="T5"/>
  <c r="N6"/>
  <c r="W6"/>
  <c r="O7"/>
  <c r="T7"/>
  <c r="P8"/>
  <c r="U8"/>
  <c r="O9"/>
  <c r="T9"/>
  <c r="P10"/>
  <c r="U10"/>
  <c r="O11"/>
  <c r="T11"/>
  <c r="P12"/>
  <c r="U12"/>
  <c r="O13"/>
  <c r="T13"/>
  <c r="P14"/>
  <c r="U14"/>
  <c r="O15"/>
  <c r="T15"/>
  <c r="P16"/>
  <c r="U16"/>
  <c r="Q17"/>
  <c r="P18"/>
  <c r="U18"/>
  <c r="Q19"/>
  <c r="V19"/>
  <c r="N20"/>
  <c r="W20"/>
  <c r="O21"/>
  <c r="T21"/>
  <c r="P22"/>
  <c r="U22"/>
  <c r="Q23"/>
  <c r="V23"/>
  <c r="N24"/>
  <c r="W24"/>
  <c r="O25"/>
  <c r="T25"/>
  <c r="P26"/>
  <c r="U26"/>
  <c r="Q27"/>
  <c r="N28"/>
  <c r="W28"/>
  <c r="O29"/>
  <c r="T29"/>
  <c r="P30"/>
  <c r="U30"/>
  <c r="Q31"/>
  <c r="N32"/>
  <c r="W32"/>
  <c r="Q34"/>
  <c r="N35"/>
  <c r="W35"/>
  <c r="V5"/>
  <c r="U6"/>
  <c r="V7"/>
  <c r="U7"/>
  <c r="U9"/>
  <c r="U11"/>
  <c r="P3"/>
  <c r="Q4"/>
  <c r="N5"/>
  <c r="Q6"/>
  <c r="N7"/>
  <c r="O8"/>
  <c r="N9"/>
  <c r="O10"/>
  <c r="N11"/>
  <c r="O12"/>
  <c r="N13"/>
  <c r="O14"/>
  <c r="N15"/>
  <c r="O16"/>
  <c r="O18"/>
  <c r="P19"/>
  <c r="Q20"/>
  <c r="N21"/>
  <c r="W21"/>
  <c r="O22"/>
  <c r="P23"/>
  <c r="Q24"/>
  <c r="N25"/>
  <c r="W25"/>
  <c r="O26"/>
  <c r="Q28"/>
  <c r="N29"/>
  <c r="W29"/>
  <c r="O30"/>
  <c r="Q32"/>
  <c r="Q35"/>
  <c r="V35"/>
  <c r="Q21"/>
  <c r="Q25"/>
  <c r="Q29"/>
  <c r="Q31" i="1"/>
  <c r="Q30"/>
  <c r="N31"/>
  <c r="N30"/>
  <c r="O31"/>
  <c r="O30"/>
  <c r="P31"/>
  <c r="P30"/>
  <c r="Q2"/>
  <c r="W2"/>
  <c r="Q3"/>
  <c r="W3"/>
  <c r="Q4"/>
  <c r="W4"/>
  <c r="Q5"/>
  <c r="W5"/>
  <c r="Q6"/>
  <c r="W6"/>
  <c r="Q7"/>
  <c r="W7"/>
  <c r="Q8"/>
  <c r="W8"/>
  <c r="Q9"/>
  <c r="W9"/>
  <c r="Q10"/>
  <c r="W10"/>
  <c r="Q11"/>
  <c r="W11"/>
  <c r="Q12"/>
  <c r="W12"/>
  <c r="Q13"/>
  <c r="W13"/>
  <c r="Q14"/>
  <c r="W14"/>
  <c r="Q15"/>
  <c r="W15"/>
  <c r="Q16"/>
  <c r="W16"/>
  <c r="Q17"/>
  <c r="W17"/>
  <c r="Q18"/>
  <c r="W18"/>
  <c r="Q19"/>
  <c r="W19"/>
  <c r="Q20"/>
  <c r="W20"/>
  <c r="Q21"/>
  <c r="W21"/>
  <c r="Q22"/>
  <c r="W22"/>
  <c r="Q23"/>
  <c r="W23"/>
  <c r="Q24"/>
  <c r="W24"/>
  <c r="Q25"/>
  <c r="W25"/>
  <c r="Q26"/>
  <c r="W26"/>
  <c r="Q27"/>
  <c r="W27"/>
  <c r="Q28"/>
  <c r="W28"/>
  <c r="Q29"/>
  <c r="W29"/>
  <c r="W30"/>
  <c r="W31"/>
  <c r="Q33"/>
  <c r="W33"/>
  <c r="P2"/>
  <c r="V2"/>
  <c r="P3"/>
  <c r="V3"/>
  <c r="P4"/>
  <c r="V4"/>
  <c r="P5"/>
  <c r="V5"/>
  <c r="P6"/>
  <c r="V6"/>
  <c r="P7"/>
  <c r="V7"/>
  <c r="P8"/>
  <c r="V8"/>
  <c r="P9"/>
  <c r="V9"/>
  <c r="P10"/>
  <c r="V10"/>
  <c r="P11"/>
  <c r="V11"/>
  <c r="P12"/>
  <c r="V12"/>
  <c r="P13"/>
  <c r="V13"/>
  <c r="P14"/>
  <c r="V14"/>
  <c r="P15"/>
  <c r="V15"/>
  <c r="P16"/>
  <c r="V16"/>
  <c r="P17"/>
  <c r="V17"/>
  <c r="P18"/>
  <c r="V18"/>
  <c r="P19"/>
  <c r="V19"/>
  <c r="P20"/>
  <c r="V20"/>
  <c r="P21"/>
  <c r="V21"/>
  <c r="P22"/>
  <c r="V22"/>
  <c r="P23"/>
  <c r="V23"/>
  <c r="P24"/>
  <c r="V24"/>
  <c r="P25"/>
  <c r="V25"/>
  <c r="P26"/>
  <c r="V26"/>
  <c r="P27"/>
  <c r="V27"/>
  <c r="P28"/>
  <c r="V28"/>
  <c r="P29"/>
  <c r="V29"/>
  <c r="V30"/>
  <c r="V31"/>
  <c r="P33"/>
  <c r="V33"/>
  <c r="O2"/>
  <c r="U2"/>
  <c r="O3"/>
  <c r="U3"/>
  <c r="O4"/>
  <c r="U4"/>
  <c r="O5"/>
  <c r="U5"/>
  <c r="O6"/>
  <c r="U6"/>
  <c r="O7"/>
  <c r="U7"/>
  <c r="O8"/>
  <c r="U8"/>
  <c r="O9"/>
  <c r="U9"/>
  <c r="O10"/>
  <c r="U10"/>
  <c r="O11"/>
  <c r="U11"/>
  <c r="O12"/>
  <c r="U12"/>
  <c r="O13"/>
  <c r="U13"/>
  <c r="O14"/>
  <c r="U14"/>
  <c r="O15"/>
  <c r="U15"/>
  <c r="O16"/>
  <c r="U16"/>
  <c r="O17"/>
  <c r="U17"/>
  <c r="O18"/>
  <c r="U18"/>
  <c r="O19"/>
  <c r="U19"/>
  <c r="O20"/>
  <c r="U20"/>
  <c r="O21"/>
  <c r="U21"/>
  <c r="O22"/>
  <c r="U22"/>
  <c r="O23"/>
  <c r="U23"/>
  <c r="O24"/>
  <c r="U24"/>
  <c r="O25"/>
  <c r="U25"/>
  <c r="O26"/>
  <c r="U26"/>
  <c r="O27"/>
  <c r="U27"/>
  <c r="O28"/>
  <c r="U28"/>
  <c r="O29"/>
  <c r="U29"/>
  <c r="U30"/>
  <c r="U31"/>
  <c r="O33"/>
  <c r="U3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3"/>
  <c r="H12" l="1"/>
  <c r="L14"/>
  <c r="L10"/>
  <c r="L8"/>
  <c r="H8"/>
  <c r="H14"/>
  <c r="H10"/>
  <c r="H8" i="6"/>
  <c r="L15"/>
  <c r="H15"/>
  <c r="L8"/>
  <c r="L28"/>
  <c r="H28"/>
  <c r="L3"/>
  <c r="H3"/>
</calcChain>
</file>

<file path=xl/sharedStrings.xml><?xml version="1.0" encoding="utf-8"?>
<sst xmlns="http://schemas.openxmlformats.org/spreadsheetml/2006/main" count="427" uniqueCount="111">
  <si>
    <t>Quantum Bank</t>
  </si>
  <si>
    <t>Improbable Tech</t>
  </si>
  <si>
    <t>The Laundry</t>
  </si>
  <si>
    <t>Judean GNUs</t>
  </si>
  <si>
    <t>Briny Deep</t>
  </si>
  <si>
    <t>Nekketsu Inquirer</t>
  </si>
  <si>
    <t>Department of Farmland Security</t>
  </si>
  <si>
    <t>Mystic Fishwrap</t>
  </si>
  <si>
    <t>Laotian Coast Guard</t>
  </si>
  <si>
    <t>Ghost Patrol</t>
  </si>
  <si>
    <t>5 Blind Doobie Boys</t>
  </si>
  <si>
    <t>Cash Kids</t>
  </si>
  <si>
    <t>UMMM</t>
  </si>
  <si>
    <t>Government Efficiency Enterprise</t>
  </si>
  <si>
    <t>Mystery Boneless Bone Machine</t>
  </si>
  <si>
    <t>REDTaPE</t>
  </si>
  <si>
    <t>BATSHIT</t>
  </si>
  <si>
    <t>Advipper</t>
  </si>
  <si>
    <t>Nova Carbonix</t>
  </si>
  <si>
    <t>SharkBait</t>
  </si>
  <si>
    <t>Futility Investments</t>
  </si>
  <si>
    <t>Coed Astronomy</t>
  </si>
  <si>
    <t>Silly Hat Brigade</t>
  </si>
  <si>
    <t>Human Uplift</t>
  </si>
  <si>
    <t>Human Uplift (Collide)</t>
  </si>
  <si>
    <t>The Mail Room</t>
  </si>
  <si>
    <t>Institute for Modern Deliciousness</t>
  </si>
  <si>
    <t>Hollow Men</t>
  </si>
  <si>
    <t>Elysian Post</t>
  </si>
  <si>
    <t>Synergistic Studies of Symbolic Systems</t>
  </si>
  <si>
    <t>FAIL</t>
  </si>
  <si>
    <t>Team</t>
  </si>
  <si>
    <t>Role</t>
  </si>
  <si>
    <t>#</t>
  </si>
  <si>
    <t>Location</t>
  </si>
  <si>
    <t>Journalists</t>
  </si>
  <si>
    <t>Investors</t>
  </si>
  <si>
    <t>Scientists</t>
  </si>
  <si>
    <t>Government</t>
  </si>
  <si>
    <t>?</t>
  </si>
  <si>
    <t>Seattle</t>
  </si>
  <si>
    <t>Bay Area</t>
  </si>
  <si>
    <t>Portland</t>
  </si>
  <si>
    <t>Various</t>
  </si>
  <si>
    <t>Chicago</t>
  </si>
  <si>
    <t>preference (1=mild, 2=medium/strong, 3 = required)</t>
  </si>
  <si>
    <t>Either</t>
  </si>
  <si>
    <t>group w/ Seattle</t>
  </si>
  <si>
    <t>Weekend Preference</t>
  </si>
  <si>
    <t>Weekend 1</t>
  </si>
  <si>
    <t>Weekend 2</t>
  </si>
  <si>
    <t>Teams:</t>
  </si>
  <si>
    <t>Scientists:</t>
  </si>
  <si>
    <t>Government:</t>
  </si>
  <si>
    <t>Journalists:</t>
  </si>
  <si>
    <t>Investors:</t>
  </si>
  <si>
    <t>j</t>
  </si>
  <si>
    <t>i</t>
  </si>
  <si>
    <t>g</t>
  </si>
  <si>
    <t>s</t>
  </si>
  <si>
    <t>total people</t>
  </si>
  <si>
    <t>People:</t>
  </si>
  <si>
    <t>NovaCarbonix</t>
  </si>
  <si>
    <t>Evil Geniuses?</t>
  </si>
  <si>
    <t>science</t>
  </si>
  <si>
    <t xml:space="preserve">Either </t>
  </si>
  <si>
    <t>can help 2nd wkd</t>
  </si>
  <si>
    <t>WHOMP</t>
  </si>
  <si>
    <t>journalists</t>
  </si>
  <si>
    <t>Disobedient children</t>
  </si>
  <si>
    <t>Singles</t>
  </si>
  <si>
    <t>Disobedient Children</t>
  </si>
  <si>
    <t>make them be Government</t>
  </si>
  <si>
    <t>Either?</t>
  </si>
  <si>
    <t>1?</t>
  </si>
  <si>
    <t>Disobedient Children (haven't actually applied)</t>
  </si>
  <si>
    <t>Evil Geniuses (# of players unclear) (haven't actually applied)</t>
  </si>
  <si>
    <t>(were unassigned)</t>
  </si>
  <si>
    <t>preference: March 24-25 – available either</t>
  </si>
  <si>
    <t>preference to attend the events on March 24-25, but can probably attend on the later date if necessary</t>
  </si>
  <si>
    <t>either</t>
  </si>
  <si>
    <t>I think we will go with 3/31</t>
  </si>
  <si>
    <t>prefer the first weekend but will play either</t>
  </si>
  <si>
    <t>prefer to play week 2, but we can play week 1</t>
  </si>
  <si>
    <t>prefer the 24th. We're flexible, though</t>
  </si>
  <si>
    <t>Either, prefer second weekend</t>
  </si>
  <si>
    <t>either, but first (March 24-25) preferred</t>
  </si>
  <si>
    <r>
      <t>prefer to participate in the first weekend (March 24</t>
    </r>
    <r>
      <rPr>
        <vertAlign val="superscript"/>
        <sz val="12"/>
        <color theme="1"/>
        <rFont val="Cambria"/>
        <family val="1"/>
      </rPr>
      <t>th</t>
    </r>
    <r>
      <rPr>
        <sz val="12"/>
        <color theme="1"/>
        <rFont val="Cambria"/>
        <family val="1"/>
      </rPr>
      <t>/25</t>
    </r>
    <r>
      <rPr>
        <vertAlign val="superscript"/>
        <sz val="12"/>
        <color theme="1"/>
        <rFont val="Cambria"/>
        <family val="1"/>
      </rPr>
      <t>th</t>
    </r>
    <r>
      <rPr>
        <sz val="12"/>
        <color theme="1"/>
        <rFont val="Cambria"/>
        <family val="1"/>
      </rPr>
      <t>) but we could do either</t>
    </r>
  </si>
  <si>
    <t>either will help 2</t>
  </si>
  <si>
    <t>either, group with seattle</t>
  </si>
  <si>
    <t>slight preference for the second weekend</t>
  </si>
  <si>
    <t>slight pref for 1, no conflict with 2</t>
  </si>
  <si>
    <t>av 1, 2nd choice 2</t>
  </si>
  <si>
    <t>Prefer march 24-25</t>
  </si>
  <si>
    <t>must do 1</t>
  </si>
  <si>
    <t>only 2</t>
  </si>
  <si>
    <t>available for either weekend, though we would prefer the weekend of March 24th and 25th.</t>
  </si>
  <si>
    <t>happily accept an invitation to play either weekend but one of our teammates has a preference for the second weekend</t>
  </si>
  <si>
    <t>.</t>
  </si>
  <si>
    <t>1 only</t>
  </si>
  <si>
    <t>"cock tells all"</t>
  </si>
  <si>
    <t>must be 2nd</t>
  </si>
  <si>
    <t>either (slight prefer 1)</t>
  </si>
  <si>
    <t>slight prefer 2 can do 1</t>
  </si>
  <si>
    <t>The Eggs-Men</t>
  </si>
  <si>
    <t>strongly preferred march 31-April 1</t>
  </si>
  <si>
    <t>strong Preference: 3/31-4/1; could probably make 3/24-25 if necessary</t>
  </si>
  <si>
    <t>slight prefer 2nd, can do 1st</t>
  </si>
  <si>
    <t>The Puzzle Underground</t>
  </si>
  <si>
    <t>slightly prefer 1st (original either)</t>
  </si>
  <si>
    <t>Strong pref for 2, need to swap a team member for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</si>
</sst>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2" borderId="0" xfId="0" applyFill="1"/>
    <xf numFmtId="0" fontId="0" fillId="4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indent="8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opLeftCell="B4" workbookViewId="0">
      <selection activeCell="C1" sqref="C1"/>
    </sheetView>
  </sheetViews>
  <sheetFormatPr defaultRowHeight="15"/>
  <cols>
    <col min="2" max="2" width="36.85546875" customWidth="1"/>
    <col min="3" max="3" width="13" style="1" customWidth="1"/>
    <col min="4" max="4" width="6" style="1" customWidth="1"/>
    <col min="5" max="5" width="13.85546875" style="1" customWidth="1"/>
    <col min="6" max="6" width="14" style="1" customWidth="1"/>
    <col min="7" max="8" width="17.5703125" style="1" customWidth="1"/>
    <col min="9" max="10" width="11.7109375" style="1" customWidth="1"/>
    <col min="11" max="11" width="11.85546875" style="1" customWidth="1"/>
    <col min="12" max="12" width="12.7109375" bestFit="1" customWidth="1"/>
    <col min="13" max="13" width="12.7109375" customWidth="1"/>
  </cols>
  <sheetData>
    <row r="1" spans="1:24" s="2" customFormat="1" ht="84.75" customHeight="1" thickBot="1">
      <c r="B1" s="2" t="s">
        <v>31</v>
      </c>
      <c r="C1" s="3" t="s">
        <v>32</v>
      </c>
      <c r="D1" s="3" t="s">
        <v>33</v>
      </c>
      <c r="E1" s="3" t="s">
        <v>34</v>
      </c>
      <c r="F1" s="4" t="s">
        <v>48</v>
      </c>
      <c r="G1" s="4" t="s">
        <v>45</v>
      </c>
      <c r="H1" s="4"/>
      <c r="I1" s="4" t="s">
        <v>49</v>
      </c>
      <c r="J1" s="4"/>
      <c r="K1" s="4" t="s">
        <v>50</v>
      </c>
      <c r="N1" s="2" t="s">
        <v>56</v>
      </c>
      <c r="O1" s="2" t="s">
        <v>57</v>
      </c>
      <c r="P1" s="2" t="s">
        <v>58</v>
      </c>
      <c r="Q1" s="2" t="s">
        <v>59</v>
      </c>
      <c r="R1" s="2" t="s">
        <v>60</v>
      </c>
      <c r="T1" s="2" t="s">
        <v>56</v>
      </c>
      <c r="U1" s="2" t="s">
        <v>57</v>
      </c>
      <c r="V1" s="2" t="s">
        <v>58</v>
      </c>
      <c r="W1" s="2" t="s">
        <v>59</v>
      </c>
      <c r="X1" s="2" t="s">
        <v>60</v>
      </c>
    </row>
    <row r="2" spans="1:24" ht="15.75" thickTop="1">
      <c r="A2" s="1">
        <v>1</v>
      </c>
      <c r="B2" t="s">
        <v>22</v>
      </c>
      <c r="C2" s="1" t="s">
        <v>35</v>
      </c>
      <c r="D2" s="1">
        <v>4</v>
      </c>
      <c r="E2" s="1" t="s">
        <v>40</v>
      </c>
      <c r="F2" s="1" t="s">
        <v>46</v>
      </c>
      <c r="G2" s="1" t="s">
        <v>47</v>
      </c>
      <c r="I2" s="1">
        <v>1</v>
      </c>
      <c r="J2" s="1" t="str">
        <f>C2</f>
        <v>Journalists</v>
      </c>
      <c r="N2">
        <f>IF(J2="Journalists",1,0)*I2</f>
        <v>1</v>
      </c>
      <c r="O2">
        <f>IF(J2="Investors",1,0)*I2</f>
        <v>0</v>
      </c>
      <c r="P2">
        <f>IF(J2="Government",1,0)*I2</f>
        <v>0</v>
      </c>
      <c r="Q2">
        <f>IF(J2="Scientists",1,0)*I2</f>
        <v>0</v>
      </c>
      <c r="R2">
        <f>I2*D2</f>
        <v>4</v>
      </c>
      <c r="T2">
        <f>IF(J2="Journalists",1,0)*K2</f>
        <v>0</v>
      </c>
      <c r="U2">
        <f>IF(J2="Investors",1,0)*K2</f>
        <v>0</v>
      </c>
      <c r="V2">
        <f>IF(J2="Government",1,0)*K2</f>
        <v>0</v>
      </c>
      <c r="W2">
        <f>IF(J2="Scientists",1,0)*K2</f>
        <v>0</v>
      </c>
      <c r="X2">
        <f>K2/2*D2</f>
        <v>0</v>
      </c>
    </row>
    <row r="3" spans="1:24">
      <c r="A3" s="1">
        <v>2</v>
      </c>
      <c r="B3" t="s">
        <v>21</v>
      </c>
      <c r="C3" s="1" t="s">
        <v>36</v>
      </c>
      <c r="D3" s="1">
        <v>6</v>
      </c>
      <c r="E3" s="1" t="s">
        <v>41</v>
      </c>
      <c r="F3" s="1">
        <v>2</v>
      </c>
      <c r="G3" s="1">
        <v>1</v>
      </c>
      <c r="J3" s="1" t="str">
        <f t="shared" ref="J3:J33" si="0">C3</f>
        <v>Investors</v>
      </c>
      <c r="K3" s="1">
        <v>2</v>
      </c>
      <c r="N3">
        <f t="shared" ref="N3:N33" si="1">IF(J3="Journalists",1,0)*I3</f>
        <v>0</v>
      </c>
      <c r="O3">
        <f t="shared" ref="O3:O33" si="2">IF(J3="Investors",1,0)*I3</f>
        <v>0</v>
      </c>
      <c r="P3">
        <f t="shared" ref="P3:P33" si="3">IF(J3="Government",1,0)*I3</f>
        <v>0</v>
      </c>
      <c r="Q3">
        <f t="shared" ref="Q3:Q33" si="4">IF(J3="Scientists",1,0)*I3</f>
        <v>0</v>
      </c>
      <c r="R3">
        <f t="shared" ref="R3:R33" si="5">I3*D3</f>
        <v>0</v>
      </c>
      <c r="T3">
        <f t="shared" ref="T3:T33" si="6">IF(J3="Journalists",1,0)*K3</f>
        <v>0</v>
      </c>
      <c r="U3">
        <f t="shared" ref="U3:U33" si="7">IF(J3="Investors",1,0)*K3</f>
        <v>2</v>
      </c>
      <c r="V3">
        <f t="shared" ref="V3:V33" si="8">IF(J3="Government",1,0)*K3</f>
        <v>0</v>
      </c>
      <c r="W3">
        <f t="shared" ref="W3:W33" si="9">IF(J3="Scientists",1,0)*K3</f>
        <v>0</v>
      </c>
      <c r="X3">
        <f t="shared" ref="X3:X33" si="10">K3/2*D3</f>
        <v>6</v>
      </c>
    </row>
    <row r="4" spans="1:24">
      <c r="A4" s="1">
        <v>3</v>
      </c>
      <c r="B4" t="s">
        <v>20</v>
      </c>
      <c r="C4" s="1" t="s">
        <v>36</v>
      </c>
      <c r="D4" s="1">
        <v>5</v>
      </c>
      <c r="E4" s="1" t="s">
        <v>41</v>
      </c>
      <c r="F4" s="1">
        <v>1</v>
      </c>
      <c r="G4" s="1">
        <v>3</v>
      </c>
      <c r="H4" s="1" t="s">
        <v>51</v>
      </c>
      <c r="I4" s="6">
        <v>1</v>
      </c>
      <c r="J4" s="6" t="str">
        <f t="shared" si="0"/>
        <v>Investors</v>
      </c>
      <c r="L4" t="s">
        <v>51</v>
      </c>
      <c r="N4">
        <f t="shared" si="1"/>
        <v>0</v>
      </c>
      <c r="O4">
        <f t="shared" si="2"/>
        <v>1</v>
      </c>
      <c r="P4">
        <f t="shared" si="3"/>
        <v>0</v>
      </c>
      <c r="Q4">
        <f t="shared" si="4"/>
        <v>0</v>
      </c>
      <c r="R4">
        <f t="shared" si="5"/>
        <v>5</v>
      </c>
      <c r="T4">
        <f t="shared" si="6"/>
        <v>0</v>
      </c>
      <c r="U4">
        <f t="shared" si="7"/>
        <v>0</v>
      </c>
      <c r="V4">
        <f t="shared" si="8"/>
        <v>0</v>
      </c>
      <c r="W4">
        <f t="shared" si="9"/>
        <v>0</v>
      </c>
      <c r="X4">
        <f t="shared" si="10"/>
        <v>0</v>
      </c>
    </row>
    <row r="5" spans="1:24">
      <c r="A5" s="1">
        <v>4</v>
      </c>
      <c r="B5" t="s">
        <v>19</v>
      </c>
      <c r="C5" s="1" t="s">
        <v>36</v>
      </c>
      <c r="D5" s="1">
        <v>5</v>
      </c>
      <c r="E5" s="1" t="s">
        <v>40</v>
      </c>
      <c r="F5" s="1">
        <v>1</v>
      </c>
      <c r="G5" s="1">
        <v>1</v>
      </c>
      <c r="H5" s="1">
        <f>SUM(I2:I33)</f>
        <v>16</v>
      </c>
      <c r="I5" s="1">
        <v>1</v>
      </c>
      <c r="J5" s="1" t="str">
        <f t="shared" si="0"/>
        <v>Investors</v>
      </c>
      <c r="L5">
        <f>SUM(K2:K33)/2</f>
        <v>16</v>
      </c>
      <c r="N5">
        <f t="shared" si="1"/>
        <v>0</v>
      </c>
      <c r="O5">
        <f t="shared" si="2"/>
        <v>1</v>
      </c>
      <c r="P5">
        <f t="shared" si="3"/>
        <v>0</v>
      </c>
      <c r="Q5">
        <f t="shared" si="4"/>
        <v>0</v>
      </c>
      <c r="R5">
        <f t="shared" si="5"/>
        <v>5</v>
      </c>
      <c r="T5">
        <f t="shared" si="6"/>
        <v>0</v>
      </c>
      <c r="U5">
        <f t="shared" si="7"/>
        <v>0</v>
      </c>
      <c r="V5">
        <f t="shared" si="8"/>
        <v>0</v>
      </c>
      <c r="W5">
        <f t="shared" si="9"/>
        <v>0</v>
      </c>
      <c r="X5">
        <f t="shared" si="10"/>
        <v>0</v>
      </c>
    </row>
    <row r="6" spans="1:24">
      <c r="A6" s="1">
        <v>5</v>
      </c>
      <c r="B6" t="s">
        <v>18</v>
      </c>
      <c r="C6" s="1" t="s">
        <v>37</v>
      </c>
      <c r="D6" s="1">
        <v>5</v>
      </c>
      <c r="E6" s="1" t="s">
        <v>41</v>
      </c>
      <c r="F6" s="1" t="s">
        <v>65</v>
      </c>
      <c r="G6" s="1" t="s">
        <v>66</v>
      </c>
      <c r="I6" s="5">
        <v>1</v>
      </c>
      <c r="J6" s="5" t="str">
        <f t="shared" si="0"/>
        <v>Scientists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1</v>
      </c>
      <c r="R6">
        <f t="shared" si="5"/>
        <v>5</v>
      </c>
      <c r="T6">
        <f t="shared" si="6"/>
        <v>0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</row>
    <row r="7" spans="1:24">
      <c r="A7" s="1">
        <v>6</v>
      </c>
      <c r="B7" t="s">
        <v>17</v>
      </c>
      <c r="C7" s="1" t="s">
        <v>36</v>
      </c>
      <c r="D7" s="1">
        <v>5</v>
      </c>
      <c r="E7" s="1" t="s">
        <v>41</v>
      </c>
      <c r="F7" s="1">
        <v>1</v>
      </c>
      <c r="G7" s="1">
        <v>1</v>
      </c>
      <c r="H7" s="1" t="s">
        <v>52</v>
      </c>
      <c r="I7" s="1">
        <v>1</v>
      </c>
      <c r="J7" s="1" t="str">
        <f t="shared" si="0"/>
        <v>Investors</v>
      </c>
      <c r="L7" s="1" t="s">
        <v>52</v>
      </c>
      <c r="M7" s="1"/>
      <c r="N7">
        <f t="shared" si="1"/>
        <v>0</v>
      </c>
      <c r="O7">
        <f t="shared" si="2"/>
        <v>1</v>
      </c>
      <c r="P7">
        <f t="shared" si="3"/>
        <v>0</v>
      </c>
      <c r="Q7">
        <f t="shared" si="4"/>
        <v>0</v>
      </c>
      <c r="R7">
        <f t="shared" si="5"/>
        <v>5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</row>
    <row r="8" spans="1:24">
      <c r="A8" s="1">
        <v>7</v>
      </c>
      <c r="B8" t="s">
        <v>16</v>
      </c>
      <c r="C8" s="1" t="s">
        <v>38</v>
      </c>
      <c r="D8" s="1">
        <v>5</v>
      </c>
      <c r="E8" s="1" t="s">
        <v>41</v>
      </c>
      <c r="F8" s="1">
        <v>1</v>
      </c>
      <c r="G8" s="1">
        <v>1</v>
      </c>
      <c r="H8" s="1">
        <f>SUM(Q2:Q33)</f>
        <v>4</v>
      </c>
      <c r="I8" s="1">
        <v>1</v>
      </c>
      <c r="J8" s="1" t="str">
        <f t="shared" si="0"/>
        <v>Government</v>
      </c>
      <c r="L8" s="1">
        <f>SUM(W2:W33)/2</f>
        <v>4</v>
      </c>
      <c r="M8" s="1"/>
      <c r="N8">
        <f t="shared" si="1"/>
        <v>0</v>
      </c>
      <c r="O8">
        <f t="shared" si="2"/>
        <v>0</v>
      </c>
      <c r="P8">
        <f t="shared" si="3"/>
        <v>1</v>
      </c>
      <c r="Q8">
        <f t="shared" si="4"/>
        <v>0</v>
      </c>
      <c r="R8">
        <f t="shared" si="5"/>
        <v>5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</row>
    <row r="9" spans="1:24">
      <c r="A9" s="1">
        <v>8</v>
      </c>
      <c r="B9" t="s">
        <v>15</v>
      </c>
      <c r="C9" s="1" t="s">
        <v>38</v>
      </c>
      <c r="D9" s="1">
        <v>7</v>
      </c>
      <c r="E9" s="1" t="s">
        <v>40</v>
      </c>
      <c r="F9" s="1" t="s">
        <v>46</v>
      </c>
      <c r="H9" s="1" t="s">
        <v>53</v>
      </c>
      <c r="I9" s="6">
        <v>1</v>
      </c>
      <c r="J9" s="6" t="str">
        <f t="shared" si="0"/>
        <v>Government</v>
      </c>
      <c r="L9" s="1" t="s">
        <v>53</v>
      </c>
      <c r="M9" s="1"/>
      <c r="N9">
        <f t="shared" si="1"/>
        <v>0</v>
      </c>
      <c r="O9">
        <f t="shared" si="2"/>
        <v>0</v>
      </c>
      <c r="P9">
        <f t="shared" si="3"/>
        <v>1</v>
      </c>
      <c r="Q9">
        <f t="shared" si="4"/>
        <v>0</v>
      </c>
      <c r="R9">
        <f t="shared" si="5"/>
        <v>7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</row>
    <row r="10" spans="1:24">
      <c r="A10" s="1">
        <v>9</v>
      </c>
      <c r="B10" t="s">
        <v>14</v>
      </c>
      <c r="C10" s="1" t="s">
        <v>37</v>
      </c>
      <c r="D10" s="1">
        <v>5</v>
      </c>
      <c r="E10" s="1" t="s">
        <v>41</v>
      </c>
      <c r="F10" s="1">
        <v>2</v>
      </c>
      <c r="G10" s="1">
        <v>3</v>
      </c>
      <c r="H10" s="1">
        <f>SUM(P2:P33)</f>
        <v>4</v>
      </c>
      <c r="J10" s="1" t="str">
        <f t="shared" si="0"/>
        <v>Scientists</v>
      </c>
      <c r="K10" s="1">
        <v>2</v>
      </c>
      <c r="L10" s="1">
        <f>SUM(V2:V33)/2</f>
        <v>4</v>
      </c>
      <c r="M10" s="1"/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2</v>
      </c>
      <c r="X10">
        <f t="shared" si="10"/>
        <v>5</v>
      </c>
    </row>
    <row r="11" spans="1:24">
      <c r="A11" s="1">
        <v>10</v>
      </c>
      <c r="B11" t="s">
        <v>13</v>
      </c>
      <c r="C11" s="1" t="s">
        <v>38</v>
      </c>
      <c r="D11" s="1">
        <v>5</v>
      </c>
      <c r="E11" s="1" t="s">
        <v>41</v>
      </c>
      <c r="F11" s="1">
        <v>1</v>
      </c>
      <c r="G11" s="1">
        <v>1</v>
      </c>
      <c r="H11" s="1" t="s">
        <v>54</v>
      </c>
      <c r="I11" s="1">
        <v>1</v>
      </c>
      <c r="J11" s="1" t="str">
        <f t="shared" si="0"/>
        <v>Government</v>
      </c>
      <c r="L11" s="1" t="s">
        <v>54</v>
      </c>
      <c r="M11" s="1"/>
      <c r="N11">
        <f t="shared" si="1"/>
        <v>0</v>
      </c>
      <c r="O11">
        <f t="shared" si="2"/>
        <v>0</v>
      </c>
      <c r="P11">
        <f t="shared" si="3"/>
        <v>1</v>
      </c>
      <c r="Q11">
        <f t="shared" si="4"/>
        <v>0</v>
      </c>
      <c r="R11">
        <f t="shared" si="5"/>
        <v>5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</row>
    <row r="12" spans="1:24">
      <c r="A12" s="1">
        <v>11</v>
      </c>
      <c r="B12" t="s">
        <v>12</v>
      </c>
      <c r="C12" s="1" t="s">
        <v>38</v>
      </c>
      <c r="D12" s="1">
        <v>6</v>
      </c>
      <c r="E12" s="1" t="s">
        <v>42</v>
      </c>
      <c r="F12" s="1">
        <v>2</v>
      </c>
      <c r="G12" s="1">
        <v>3</v>
      </c>
      <c r="H12" s="1">
        <f>SUM(N2:N33)</f>
        <v>4</v>
      </c>
      <c r="J12" s="1" t="str">
        <f t="shared" si="0"/>
        <v>Government</v>
      </c>
      <c r="K12" s="1">
        <v>2</v>
      </c>
      <c r="L12" s="1">
        <f>SUM(T2:T33)/2</f>
        <v>4</v>
      </c>
      <c r="M12" s="1"/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T12">
        <f t="shared" si="6"/>
        <v>0</v>
      </c>
      <c r="U12">
        <f t="shared" si="7"/>
        <v>0</v>
      </c>
      <c r="V12">
        <f t="shared" si="8"/>
        <v>2</v>
      </c>
      <c r="W12">
        <f t="shared" si="9"/>
        <v>0</v>
      </c>
      <c r="X12">
        <f t="shared" si="10"/>
        <v>6</v>
      </c>
    </row>
    <row r="13" spans="1:24">
      <c r="A13" s="1">
        <v>12</v>
      </c>
      <c r="B13" t="s">
        <v>11</v>
      </c>
      <c r="C13" s="1" t="s">
        <v>36</v>
      </c>
      <c r="D13" s="1">
        <v>6</v>
      </c>
      <c r="E13" s="1" t="s">
        <v>41</v>
      </c>
      <c r="F13" s="1">
        <v>2</v>
      </c>
      <c r="G13" s="1">
        <v>2</v>
      </c>
      <c r="H13" s="1" t="s">
        <v>55</v>
      </c>
      <c r="J13" s="1" t="str">
        <f t="shared" si="0"/>
        <v>Investors</v>
      </c>
      <c r="K13" s="1">
        <v>2</v>
      </c>
      <c r="L13" s="1" t="s">
        <v>55</v>
      </c>
      <c r="M13" s="1"/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T13">
        <f t="shared" si="6"/>
        <v>0</v>
      </c>
      <c r="U13">
        <f t="shared" si="7"/>
        <v>2</v>
      </c>
      <c r="V13">
        <f t="shared" si="8"/>
        <v>0</v>
      </c>
      <c r="W13">
        <f t="shared" si="9"/>
        <v>0</v>
      </c>
      <c r="X13">
        <f t="shared" si="10"/>
        <v>6</v>
      </c>
    </row>
    <row r="14" spans="1:24">
      <c r="A14" s="1">
        <v>13</v>
      </c>
      <c r="B14" t="s">
        <v>10</v>
      </c>
      <c r="C14" s="1" t="s">
        <v>36</v>
      </c>
      <c r="D14" s="1">
        <v>4</v>
      </c>
      <c r="E14" s="1" t="s">
        <v>41</v>
      </c>
      <c r="F14" s="1">
        <v>2</v>
      </c>
      <c r="G14" s="1">
        <v>1</v>
      </c>
      <c r="H14" s="1">
        <f>SUM(O2:O33)</f>
        <v>4</v>
      </c>
      <c r="J14" s="1" t="str">
        <f t="shared" si="0"/>
        <v>Investors</v>
      </c>
      <c r="K14" s="1">
        <v>2</v>
      </c>
      <c r="L14" s="1">
        <f>SUM(U2:U33)/2</f>
        <v>4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T14">
        <f t="shared" si="6"/>
        <v>0</v>
      </c>
      <c r="U14">
        <f t="shared" si="7"/>
        <v>2</v>
      </c>
      <c r="V14">
        <f t="shared" si="8"/>
        <v>0</v>
      </c>
      <c r="W14">
        <f t="shared" si="9"/>
        <v>0</v>
      </c>
      <c r="X14">
        <f t="shared" si="10"/>
        <v>4</v>
      </c>
    </row>
    <row r="15" spans="1:24">
      <c r="A15" s="1">
        <v>14</v>
      </c>
      <c r="B15" t="s">
        <v>9</v>
      </c>
      <c r="C15" s="1" t="s">
        <v>37</v>
      </c>
      <c r="D15" s="1">
        <v>6</v>
      </c>
      <c r="E15" s="1" t="s">
        <v>41</v>
      </c>
      <c r="F15" s="1">
        <v>1</v>
      </c>
      <c r="G15" s="1">
        <v>1</v>
      </c>
      <c r="I15" s="5">
        <v>1</v>
      </c>
      <c r="J15" s="5" t="str">
        <f t="shared" si="0"/>
        <v>Scientists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1</v>
      </c>
      <c r="R15">
        <f t="shared" si="5"/>
        <v>6</v>
      </c>
      <c r="T15">
        <f t="shared" si="6"/>
        <v>0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</row>
    <row r="16" spans="1:24">
      <c r="A16" s="1">
        <v>15</v>
      </c>
      <c r="B16" t="s">
        <v>8</v>
      </c>
      <c r="C16" s="1" t="s">
        <v>38</v>
      </c>
      <c r="D16" s="1">
        <v>5</v>
      </c>
      <c r="E16" s="1" t="s">
        <v>41</v>
      </c>
      <c r="F16" s="1">
        <v>2</v>
      </c>
      <c r="G16" s="1">
        <v>2</v>
      </c>
      <c r="H16" t="s">
        <v>61</v>
      </c>
      <c r="J16" s="1" t="str">
        <f t="shared" si="0"/>
        <v>Government</v>
      </c>
      <c r="K16" s="1">
        <v>2</v>
      </c>
      <c r="L16" t="s">
        <v>61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T16">
        <f t="shared" si="6"/>
        <v>0</v>
      </c>
      <c r="U16">
        <f t="shared" si="7"/>
        <v>0</v>
      </c>
      <c r="V16">
        <f t="shared" si="8"/>
        <v>2</v>
      </c>
      <c r="W16">
        <f t="shared" si="9"/>
        <v>0</v>
      </c>
      <c r="X16">
        <f t="shared" si="10"/>
        <v>5</v>
      </c>
    </row>
    <row r="17" spans="1:24">
      <c r="A17" s="1">
        <v>16</v>
      </c>
      <c r="B17" t="s">
        <v>7</v>
      </c>
      <c r="C17" s="1" t="s">
        <v>35</v>
      </c>
      <c r="D17" s="1">
        <v>5</v>
      </c>
      <c r="E17" s="1" t="s">
        <v>41</v>
      </c>
      <c r="F17" s="1">
        <v>2</v>
      </c>
      <c r="G17" s="1">
        <v>1</v>
      </c>
      <c r="H17">
        <f>SUM(R2:R33)</f>
        <v>80</v>
      </c>
      <c r="J17" s="1" t="str">
        <f t="shared" si="0"/>
        <v>Journalists</v>
      </c>
      <c r="K17" s="1">
        <v>2</v>
      </c>
      <c r="L17">
        <f>SUM(X2:X33)</f>
        <v>79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T17">
        <f t="shared" si="6"/>
        <v>2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5</v>
      </c>
    </row>
    <row r="18" spans="1:24">
      <c r="A18" s="1">
        <v>17</v>
      </c>
      <c r="B18" t="s">
        <v>104</v>
      </c>
      <c r="C18" s="1" t="s">
        <v>37</v>
      </c>
      <c r="D18" s="1">
        <v>5</v>
      </c>
      <c r="E18" s="1" t="s">
        <v>40</v>
      </c>
      <c r="F18" s="1">
        <v>2</v>
      </c>
      <c r="G18" s="1">
        <v>2</v>
      </c>
      <c r="J18" s="1" t="str">
        <f t="shared" si="0"/>
        <v>Scientists</v>
      </c>
      <c r="K18" s="1">
        <v>2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T18">
        <f t="shared" si="6"/>
        <v>0</v>
      </c>
      <c r="U18">
        <f t="shared" si="7"/>
        <v>0</v>
      </c>
      <c r="V18">
        <f t="shared" si="8"/>
        <v>0</v>
      </c>
      <c r="W18">
        <f t="shared" si="9"/>
        <v>2</v>
      </c>
      <c r="X18">
        <f t="shared" si="10"/>
        <v>5</v>
      </c>
    </row>
    <row r="19" spans="1:24">
      <c r="A19" s="1">
        <v>18</v>
      </c>
      <c r="B19" t="s">
        <v>5</v>
      </c>
      <c r="C19" s="1" t="s">
        <v>35</v>
      </c>
      <c r="D19" s="1">
        <v>7</v>
      </c>
      <c r="E19" s="1" t="s">
        <v>43</v>
      </c>
      <c r="F19" s="1" t="s">
        <v>46</v>
      </c>
      <c r="J19" s="5" t="str">
        <f t="shared" si="0"/>
        <v>Journalists</v>
      </c>
      <c r="K19" s="5">
        <v>2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T19">
        <f t="shared" si="6"/>
        <v>2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7</v>
      </c>
    </row>
    <row r="20" spans="1:24">
      <c r="A20" s="1">
        <v>19</v>
      </c>
      <c r="B20" t="s">
        <v>4</v>
      </c>
      <c r="C20" s="1" t="s">
        <v>36</v>
      </c>
      <c r="D20" s="1">
        <v>5</v>
      </c>
      <c r="E20" s="1" t="s">
        <v>40</v>
      </c>
      <c r="F20" s="1">
        <v>2</v>
      </c>
      <c r="G20" s="1">
        <v>1</v>
      </c>
      <c r="I20" s="1">
        <v>1</v>
      </c>
      <c r="J20" s="1" t="str">
        <f t="shared" si="0"/>
        <v>Investors</v>
      </c>
      <c r="N20">
        <f t="shared" si="1"/>
        <v>0</v>
      </c>
      <c r="O20">
        <f t="shared" si="2"/>
        <v>1</v>
      </c>
      <c r="P20">
        <f t="shared" si="3"/>
        <v>0</v>
      </c>
      <c r="Q20">
        <f t="shared" si="4"/>
        <v>0</v>
      </c>
      <c r="R20">
        <f t="shared" si="5"/>
        <v>5</v>
      </c>
      <c r="T20">
        <f t="shared" si="6"/>
        <v>0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</row>
    <row r="21" spans="1:24">
      <c r="A21" s="1">
        <v>20</v>
      </c>
      <c r="B21" t="s">
        <v>3</v>
      </c>
      <c r="C21" s="1" t="s">
        <v>35</v>
      </c>
      <c r="D21" s="1">
        <v>4</v>
      </c>
      <c r="E21" s="1" t="s">
        <v>41</v>
      </c>
      <c r="F21" s="1" t="s">
        <v>46</v>
      </c>
      <c r="I21" s="1">
        <v>1</v>
      </c>
      <c r="J21" s="5" t="str">
        <f t="shared" si="0"/>
        <v>Journalists</v>
      </c>
      <c r="K21" s="5"/>
      <c r="N21">
        <f t="shared" si="1"/>
        <v>1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4</v>
      </c>
      <c r="T21">
        <f t="shared" si="6"/>
        <v>0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</row>
    <row r="22" spans="1:24">
      <c r="A22" s="1">
        <v>21</v>
      </c>
      <c r="B22" t="s">
        <v>2</v>
      </c>
      <c r="C22" s="1" t="s">
        <v>38</v>
      </c>
      <c r="D22" s="1">
        <v>4</v>
      </c>
      <c r="E22" s="1" t="s">
        <v>41</v>
      </c>
      <c r="F22" s="1">
        <v>2</v>
      </c>
      <c r="G22" s="1">
        <v>2</v>
      </c>
      <c r="J22" s="1" t="str">
        <f t="shared" si="0"/>
        <v>Government</v>
      </c>
      <c r="K22" s="1">
        <v>2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T22">
        <f t="shared" si="6"/>
        <v>0</v>
      </c>
      <c r="U22">
        <f t="shared" si="7"/>
        <v>0</v>
      </c>
      <c r="V22">
        <f t="shared" si="8"/>
        <v>2</v>
      </c>
      <c r="W22">
        <f t="shared" si="9"/>
        <v>0</v>
      </c>
      <c r="X22">
        <f t="shared" si="10"/>
        <v>4</v>
      </c>
    </row>
    <row r="23" spans="1:24">
      <c r="A23" s="1">
        <v>22</v>
      </c>
      <c r="B23" t="s">
        <v>1</v>
      </c>
      <c r="C23" s="1" t="s">
        <v>35</v>
      </c>
      <c r="D23" s="1">
        <v>5</v>
      </c>
      <c r="E23" s="1" t="s">
        <v>44</v>
      </c>
      <c r="F23" s="1">
        <v>1</v>
      </c>
      <c r="G23" s="1">
        <v>1</v>
      </c>
      <c r="I23" s="1">
        <v>1</v>
      </c>
      <c r="J23" s="1" t="str">
        <f t="shared" si="0"/>
        <v>Journalists</v>
      </c>
      <c r="N23">
        <f t="shared" si="1"/>
        <v>1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5</v>
      </c>
      <c r="T23">
        <f t="shared" si="6"/>
        <v>0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</row>
    <row r="24" spans="1:24">
      <c r="A24" s="1">
        <v>23</v>
      </c>
      <c r="B24" t="s">
        <v>0</v>
      </c>
      <c r="C24" s="1" t="s">
        <v>36</v>
      </c>
      <c r="D24" s="1">
        <v>5</v>
      </c>
      <c r="E24" s="1" t="s">
        <v>41</v>
      </c>
      <c r="F24" s="1">
        <v>1</v>
      </c>
      <c r="G24" s="1">
        <v>1</v>
      </c>
      <c r="J24" s="1" t="str">
        <f t="shared" si="0"/>
        <v>Investors</v>
      </c>
      <c r="K24" s="1">
        <v>2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T24">
        <f t="shared" si="6"/>
        <v>0</v>
      </c>
      <c r="U24">
        <f t="shared" si="7"/>
        <v>2</v>
      </c>
      <c r="V24">
        <f t="shared" si="8"/>
        <v>0</v>
      </c>
      <c r="W24">
        <f t="shared" si="9"/>
        <v>0</v>
      </c>
      <c r="X24">
        <f t="shared" si="10"/>
        <v>5</v>
      </c>
    </row>
    <row r="25" spans="1:24">
      <c r="A25" s="1">
        <v>24</v>
      </c>
      <c r="B25" t="s">
        <v>24</v>
      </c>
      <c r="C25" s="1" t="s">
        <v>37</v>
      </c>
      <c r="D25" s="1">
        <v>6</v>
      </c>
      <c r="E25" s="1" t="s">
        <v>41</v>
      </c>
      <c r="F25" s="1" t="s">
        <v>46</v>
      </c>
      <c r="I25" s="1">
        <v>1</v>
      </c>
      <c r="J25" s="5" t="str">
        <f t="shared" si="0"/>
        <v>Scientists</v>
      </c>
      <c r="K25" s="5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1</v>
      </c>
      <c r="R25">
        <f t="shared" si="5"/>
        <v>6</v>
      </c>
      <c r="T25">
        <f t="shared" si="6"/>
        <v>0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</row>
    <row r="26" spans="1:24">
      <c r="A26" s="1">
        <v>25</v>
      </c>
      <c r="B26" t="s">
        <v>25</v>
      </c>
      <c r="C26" s="1" t="s">
        <v>35</v>
      </c>
      <c r="D26" s="1">
        <v>4</v>
      </c>
      <c r="E26" s="1" t="s">
        <v>39</v>
      </c>
      <c r="F26" s="1">
        <v>1</v>
      </c>
      <c r="G26" s="1">
        <v>1</v>
      </c>
      <c r="J26" s="1" t="str">
        <f t="shared" si="0"/>
        <v>Journalists</v>
      </c>
      <c r="K26" s="1">
        <v>2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T26">
        <f t="shared" si="6"/>
        <v>2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4</v>
      </c>
    </row>
    <row r="27" spans="1:24">
      <c r="A27" s="1">
        <v>26</v>
      </c>
      <c r="B27" t="s">
        <v>26</v>
      </c>
      <c r="C27" s="1" t="s">
        <v>37</v>
      </c>
      <c r="D27" s="1">
        <v>4</v>
      </c>
      <c r="E27" s="1" t="s">
        <v>41</v>
      </c>
      <c r="F27" s="1">
        <v>1</v>
      </c>
      <c r="G27" s="1">
        <v>1</v>
      </c>
      <c r="I27" s="1">
        <v>1</v>
      </c>
      <c r="J27" s="1" t="str">
        <f t="shared" si="0"/>
        <v>Scientists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1</v>
      </c>
      <c r="R27">
        <f t="shared" si="5"/>
        <v>4</v>
      </c>
      <c r="T27">
        <f t="shared" si="6"/>
        <v>0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</row>
    <row r="28" spans="1:24">
      <c r="A28" s="1">
        <v>27</v>
      </c>
      <c r="B28" t="s">
        <v>27</v>
      </c>
      <c r="C28" s="1" t="s">
        <v>37</v>
      </c>
      <c r="D28" s="1">
        <v>4</v>
      </c>
      <c r="E28" s="1" t="s">
        <v>41</v>
      </c>
      <c r="F28" s="1" t="s">
        <v>46</v>
      </c>
      <c r="J28" s="5" t="str">
        <f t="shared" si="0"/>
        <v>Scientists</v>
      </c>
      <c r="K28" s="5">
        <v>2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T28">
        <f t="shared" si="6"/>
        <v>0</v>
      </c>
      <c r="U28">
        <f t="shared" si="7"/>
        <v>0</v>
      </c>
      <c r="V28">
        <f t="shared" si="8"/>
        <v>0</v>
      </c>
      <c r="W28">
        <f t="shared" si="9"/>
        <v>2</v>
      </c>
      <c r="X28">
        <f t="shared" si="10"/>
        <v>4</v>
      </c>
    </row>
    <row r="29" spans="1:24">
      <c r="A29" s="1">
        <v>28</v>
      </c>
      <c r="B29" t="s">
        <v>28</v>
      </c>
      <c r="C29" s="1" t="s">
        <v>35</v>
      </c>
      <c r="D29" s="1">
        <v>5</v>
      </c>
      <c r="E29" s="1" t="s">
        <v>41</v>
      </c>
      <c r="F29" s="1">
        <v>1</v>
      </c>
      <c r="G29" s="1">
        <v>1</v>
      </c>
      <c r="I29" s="1">
        <v>1</v>
      </c>
      <c r="J29" s="1" t="str">
        <f t="shared" si="0"/>
        <v>Journalists</v>
      </c>
      <c r="N29">
        <f t="shared" si="1"/>
        <v>1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5</v>
      </c>
      <c r="T29">
        <f t="shared" si="6"/>
        <v>0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</row>
    <row r="30" spans="1:24">
      <c r="A30" s="1">
        <v>29</v>
      </c>
      <c r="B30" t="s">
        <v>29</v>
      </c>
      <c r="C30" s="1" t="s">
        <v>38</v>
      </c>
      <c r="D30" s="1">
        <v>4</v>
      </c>
      <c r="E30" s="1" t="s">
        <v>41</v>
      </c>
      <c r="F30" s="1">
        <v>2</v>
      </c>
      <c r="G30" s="1">
        <v>3</v>
      </c>
      <c r="J30" s="1" t="str">
        <f t="shared" si="0"/>
        <v>Government</v>
      </c>
      <c r="K30" s="1">
        <v>2</v>
      </c>
      <c r="N30">
        <f t="shared" ref="N30:N32" si="11">IF(J30="Journalists",1,0)*I30</f>
        <v>0</v>
      </c>
      <c r="O30">
        <f t="shared" ref="O30:O32" si="12">IF(J30="Investors",1,0)*I30</f>
        <v>0</v>
      </c>
      <c r="P30">
        <f t="shared" ref="P30:P32" si="13">IF(J30="Government",1,0)*I30</f>
        <v>0</v>
      </c>
      <c r="Q30">
        <f t="shared" ref="Q30:Q32" si="14">IF(J30="Scientists",1,0)*I30</f>
        <v>0</v>
      </c>
      <c r="R30">
        <f t="shared" si="5"/>
        <v>0</v>
      </c>
      <c r="T30">
        <f t="shared" si="6"/>
        <v>0</v>
      </c>
      <c r="U30">
        <f t="shared" si="7"/>
        <v>0</v>
      </c>
      <c r="V30">
        <f t="shared" si="8"/>
        <v>2</v>
      </c>
      <c r="W30">
        <f t="shared" si="9"/>
        <v>0</v>
      </c>
      <c r="X30">
        <f t="shared" si="10"/>
        <v>4</v>
      </c>
    </row>
    <row r="31" spans="1:24">
      <c r="A31" s="1">
        <v>30</v>
      </c>
      <c r="B31" t="s">
        <v>30</v>
      </c>
      <c r="C31" s="1" t="s">
        <v>37</v>
      </c>
      <c r="D31" s="1">
        <v>4</v>
      </c>
      <c r="E31" s="1" t="s">
        <v>41</v>
      </c>
      <c r="F31" s="1">
        <v>2</v>
      </c>
      <c r="G31" s="1">
        <v>3</v>
      </c>
      <c r="J31" s="1" t="str">
        <f t="shared" si="0"/>
        <v>Scientists</v>
      </c>
      <c r="K31" s="1">
        <v>2</v>
      </c>
      <c r="N31">
        <f t="shared" si="11"/>
        <v>0</v>
      </c>
      <c r="O31">
        <f t="shared" si="12"/>
        <v>0</v>
      </c>
      <c r="P31">
        <f t="shared" si="13"/>
        <v>0</v>
      </c>
      <c r="Q31">
        <f t="shared" si="14"/>
        <v>0</v>
      </c>
      <c r="R31">
        <f t="shared" si="5"/>
        <v>0</v>
      </c>
      <c r="T31">
        <f t="shared" si="6"/>
        <v>0</v>
      </c>
      <c r="U31">
        <f t="shared" si="7"/>
        <v>0</v>
      </c>
      <c r="V31">
        <f t="shared" si="8"/>
        <v>0</v>
      </c>
      <c r="W31">
        <f t="shared" si="9"/>
        <v>2</v>
      </c>
      <c r="X31">
        <f t="shared" si="10"/>
        <v>4</v>
      </c>
    </row>
    <row r="32" spans="1:24">
      <c r="A32" s="1">
        <v>31</v>
      </c>
      <c r="B32" t="s">
        <v>67</v>
      </c>
      <c r="C32" s="1" t="s">
        <v>38</v>
      </c>
      <c r="D32" s="1">
        <v>4</v>
      </c>
      <c r="E32" s="1" t="s">
        <v>41</v>
      </c>
      <c r="F32" s="1">
        <v>1</v>
      </c>
      <c r="G32" s="1">
        <v>3</v>
      </c>
      <c r="I32" s="1">
        <v>1</v>
      </c>
      <c r="J32" s="1" t="str">
        <f t="shared" si="0"/>
        <v>Government</v>
      </c>
      <c r="N32">
        <f t="shared" si="11"/>
        <v>0</v>
      </c>
      <c r="O32">
        <f t="shared" si="12"/>
        <v>0</v>
      </c>
      <c r="P32">
        <f t="shared" si="13"/>
        <v>1</v>
      </c>
      <c r="Q32">
        <f t="shared" si="14"/>
        <v>0</v>
      </c>
      <c r="R32">
        <f t="shared" si="5"/>
        <v>4</v>
      </c>
      <c r="T32">
        <f t="shared" ref="T32" si="15">IF(J32="Journalists",1,0)*K32</f>
        <v>0</v>
      </c>
      <c r="U32">
        <f t="shared" ref="U32" si="16">IF(J32="Investors",1,0)*K32</f>
        <v>0</v>
      </c>
      <c r="V32">
        <f t="shared" ref="V32" si="17">IF(J32="Government",1,0)*K32</f>
        <v>0</v>
      </c>
      <c r="W32">
        <f t="shared" ref="W32" si="18">IF(J32="Scientists",1,0)*K32</f>
        <v>0</v>
      </c>
      <c r="X32">
        <f t="shared" ref="X32" si="19">K32/2*D32</f>
        <v>0</v>
      </c>
    </row>
    <row r="33" spans="1:24">
      <c r="A33" s="1">
        <v>32</v>
      </c>
      <c r="B33" t="s">
        <v>76</v>
      </c>
      <c r="C33" s="1" t="s">
        <v>35</v>
      </c>
      <c r="D33" s="1">
        <v>5</v>
      </c>
      <c r="E33" s="1" t="s">
        <v>41</v>
      </c>
      <c r="F33" s="1" t="s">
        <v>73</v>
      </c>
      <c r="G33" s="1" t="s">
        <v>74</v>
      </c>
      <c r="I33" s="5"/>
      <c r="J33" s="5" t="str">
        <f t="shared" si="0"/>
        <v>Journalists</v>
      </c>
      <c r="K33" s="1">
        <v>2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T33">
        <f t="shared" si="6"/>
        <v>2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G19" sqref="G19"/>
    </sheetView>
  </sheetViews>
  <sheetFormatPr defaultRowHeight="15"/>
  <cols>
    <col min="1" max="1" width="12.140625" bestFit="1" customWidth="1"/>
    <col min="2" max="2" width="32.28515625" style="1" bestFit="1" customWidth="1"/>
    <col min="3" max="3" width="3.28515625" style="1" customWidth="1"/>
    <col min="4" max="4" width="36.85546875" style="1" bestFit="1" customWidth="1"/>
    <col min="5" max="5" width="3.28515625" customWidth="1"/>
    <col min="7" max="7" width="11.140625" customWidth="1"/>
  </cols>
  <sheetData>
    <row r="2" spans="1:8">
      <c r="B2" s="1" t="s">
        <v>49</v>
      </c>
      <c r="D2" s="1" t="s">
        <v>50</v>
      </c>
      <c r="F2" t="s">
        <v>77</v>
      </c>
    </row>
    <row r="4" spans="1:8">
      <c r="A4" t="s">
        <v>37</v>
      </c>
      <c r="B4" s="1" t="s">
        <v>26</v>
      </c>
      <c r="D4" s="6" t="s">
        <v>14</v>
      </c>
    </row>
    <row r="5" spans="1:8">
      <c r="B5" s="5" t="s">
        <v>62</v>
      </c>
      <c r="D5" s="1" t="s">
        <v>29</v>
      </c>
      <c r="F5" t="s">
        <v>23</v>
      </c>
      <c r="H5" t="s">
        <v>64</v>
      </c>
    </row>
    <row r="6" spans="1:8">
      <c r="B6" s="1" t="s">
        <v>67</v>
      </c>
      <c r="D6" s="1" t="s">
        <v>30</v>
      </c>
      <c r="F6" s="7" t="s">
        <v>27</v>
      </c>
      <c r="H6" t="s">
        <v>64</v>
      </c>
    </row>
    <row r="7" spans="1:8">
      <c r="B7" s="5" t="s">
        <v>9</v>
      </c>
      <c r="D7" t="s">
        <v>23</v>
      </c>
    </row>
    <row r="8" spans="1:8">
      <c r="D8" s="7" t="s">
        <v>27</v>
      </c>
      <c r="F8" s="8" t="s">
        <v>63</v>
      </c>
      <c r="H8" t="s">
        <v>68</v>
      </c>
    </row>
    <row r="9" spans="1:8">
      <c r="F9" t="s">
        <v>5</v>
      </c>
      <c r="H9" t="s">
        <v>68</v>
      </c>
    </row>
    <row r="10" spans="1:8">
      <c r="A10" t="s">
        <v>36</v>
      </c>
      <c r="B10" s="1" t="s">
        <v>20</v>
      </c>
      <c r="D10" s="6" t="s">
        <v>21</v>
      </c>
      <c r="F10" s="7" t="s">
        <v>3</v>
      </c>
      <c r="H10" t="s">
        <v>68</v>
      </c>
    </row>
    <row r="11" spans="1:8">
      <c r="B11" s="5" t="s">
        <v>19</v>
      </c>
      <c r="D11" s="6" t="s">
        <v>11</v>
      </c>
    </row>
    <row r="12" spans="1:8">
      <c r="B12" s="6" t="s">
        <v>17</v>
      </c>
      <c r="D12" s="6" t="s">
        <v>10</v>
      </c>
      <c r="F12" t="s">
        <v>69</v>
      </c>
      <c r="H12" t="s">
        <v>72</v>
      </c>
    </row>
    <row r="13" spans="1:8">
      <c r="B13" s="1" t="s">
        <v>0</v>
      </c>
      <c r="D13" s="6" t="s">
        <v>4</v>
      </c>
    </row>
    <row r="14" spans="1:8">
      <c r="F14" t="s">
        <v>70</v>
      </c>
      <c r="H14" t="s">
        <v>39</v>
      </c>
    </row>
    <row r="15" spans="1:8">
      <c r="A15" t="s">
        <v>38</v>
      </c>
      <c r="B15" s="5" t="s">
        <v>15</v>
      </c>
      <c r="D15" s="9" t="s">
        <v>12</v>
      </c>
    </row>
    <row r="16" spans="1:8">
      <c r="B16" s="6" t="s">
        <v>13</v>
      </c>
      <c r="D16" s="1" t="s">
        <v>8</v>
      </c>
    </row>
    <row r="17" spans="1:4">
      <c r="B17" s="5" t="s">
        <v>16</v>
      </c>
      <c r="D17" s="6" t="s">
        <v>6</v>
      </c>
    </row>
    <row r="18" spans="1:4">
      <c r="B18" s="1" t="s">
        <v>71</v>
      </c>
      <c r="D18" s="1" t="s">
        <v>2</v>
      </c>
    </row>
    <row r="20" spans="1:4">
      <c r="A20" t="s">
        <v>35</v>
      </c>
      <c r="B20" s="1" t="s">
        <v>1</v>
      </c>
      <c r="D20" s="5" t="s">
        <v>22</v>
      </c>
    </row>
    <row r="21" spans="1:4">
      <c r="B21" s="1" t="s">
        <v>25</v>
      </c>
      <c r="D21" s="5" t="s">
        <v>7</v>
      </c>
    </row>
    <row r="22" spans="1:4">
      <c r="B22" s="1" t="s">
        <v>28</v>
      </c>
      <c r="D22" t="s">
        <v>5</v>
      </c>
    </row>
    <row r="23" spans="1:4">
      <c r="B23" s="8" t="s">
        <v>63</v>
      </c>
      <c r="D23" s="7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opLeftCell="B1" workbookViewId="0">
      <selection activeCell="H5" sqref="H5"/>
    </sheetView>
  </sheetViews>
  <sheetFormatPr defaultRowHeight="15"/>
  <cols>
    <col min="2" max="2" width="36.85546875" customWidth="1"/>
    <col min="3" max="3" width="13" style="1" customWidth="1"/>
    <col min="4" max="4" width="6" style="1" customWidth="1"/>
    <col min="5" max="5" width="13.85546875" style="1" customWidth="1"/>
    <col min="6" max="6" width="14" style="1" customWidth="1"/>
    <col min="7" max="8" width="17.5703125" style="1" customWidth="1"/>
    <col min="9" max="10" width="11.7109375" style="1" customWidth="1"/>
    <col min="11" max="11" width="11.85546875" style="1" customWidth="1"/>
    <col min="12" max="12" width="12.7109375" bestFit="1" customWidth="1"/>
    <col min="13" max="13" width="12.7109375" customWidth="1"/>
  </cols>
  <sheetData>
    <row r="1" spans="1:24" s="2" customFormat="1" ht="84.75" customHeight="1" thickBot="1">
      <c r="B1" s="2" t="s">
        <v>31</v>
      </c>
      <c r="C1" s="3" t="s">
        <v>32</v>
      </c>
      <c r="D1" s="3" t="s">
        <v>33</v>
      </c>
      <c r="E1" s="3" t="s">
        <v>34</v>
      </c>
      <c r="F1" s="4" t="s">
        <v>48</v>
      </c>
      <c r="G1" s="4" t="s">
        <v>45</v>
      </c>
      <c r="H1" s="4"/>
      <c r="I1" s="4" t="s">
        <v>49</v>
      </c>
      <c r="J1" s="4"/>
      <c r="K1" s="4" t="s">
        <v>50</v>
      </c>
      <c r="N1" s="2" t="s">
        <v>56</v>
      </c>
      <c r="O1" s="2" t="s">
        <v>57</v>
      </c>
      <c r="P1" s="2" t="s">
        <v>58</v>
      </c>
      <c r="Q1" s="2" t="s">
        <v>59</v>
      </c>
      <c r="R1" s="2" t="s">
        <v>60</v>
      </c>
      <c r="T1" s="2" t="s">
        <v>56</v>
      </c>
      <c r="U1" s="2" t="s">
        <v>57</v>
      </c>
      <c r="V1" s="2" t="s">
        <v>58</v>
      </c>
      <c r="W1" s="2" t="s">
        <v>59</v>
      </c>
      <c r="X1" s="2" t="s">
        <v>60</v>
      </c>
    </row>
    <row r="2" spans="1:24" s="10" customFormat="1" ht="36.75" customHeight="1" thickTop="1">
      <c r="C2" s="11"/>
      <c r="D2" s="11"/>
      <c r="E2" s="11"/>
      <c r="F2" s="12"/>
      <c r="G2" s="12"/>
      <c r="H2" s="12"/>
      <c r="I2" s="12"/>
      <c r="J2" s="12"/>
      <c r="K2" s="12"/>
    </row>
    <row r="3" spans="1:24">
      <c r="A3" s="1">
        <v>7</v>
      </c>
      <c r="B3" t="s">
        <v>16</v>
      </c>
      <c r="C3" s="1" t="s">
        <v>38</v>
      </c>
      <c r="D3" s="1">
        <v>5</v>
      </c>
      <c r="E3" s="1" t="s">
        <v>41</v>
      </c>
      <c r="F3" s="1">
        <v>1</v>
      </c>
      <c r="G3" s="1">
        <v>1</v>
      </c>
      <c r="H3" s="1">
        <f>SUM(Q1:Q29)</f>
        <v>2</v>
      </c>
      <c r="I3" s="1">
        <v>1</v>
      </c>
      <c r="J3" s="1" t="str">
        <f t="shared" ref="J3:J34" si="0">C3</f>
        <v>Government</v>
      </c>
      <c r="L3" s="1">
        <f>SUM(W1:W29)/2</f>
        <v>1</v>
      </c>
      <c r="N3">
        <f>IF(J3="Journalists",1,0)*I3</f>
        <v>0</v>
      </c>
      <c r="O3">
        <f>IF(J3="Investors",1,0)*I3</f>
        <v>0</v>
      </c>
      <c r="P3">
        <f>IF(J3="Government",1,0)*I3</f>
        <v>1</v>
      </c>
      <c r="Q3">
        <f>IF(J3="Scientists",1,0)*I3</f>
        <v>0</v>
      </c>
      <c r="R3">
        <f>I3*D3</f>
        <v>5</v>
      </c>
      <c r="T3">
        <f>IF(J3="Journalists",1,0)*K3</f>
        <v>0</v>
      </c>
      <c r="U3">
        <f>IF(J3="Investors",1,0)*K3</f>
        <v>0</v>
      </c>
      <c r="V3">
        <f>IF(J3="Government",1,0)*K3</f>
        <v>0</v>
      </c>
      <c r="W3">
        <f>IF(J3="Scientists",1,0)*K3</f>
        <v>0</v>
      </c>
      <c r="X3">
        <f>K3/2*D3</f>
        <v>0</v>
      </c>
    </row>
    <row r="4" spans="1:24">
      <c r="A4" s="1">
        <v>10</v>
      </c>
      <c r="B4" t="s">
        <v>13</v>
      </c>
      <c r="C4" s="1" t="s">
        <v>38</v>
      </c>
      <c r="D4" s="1">
        <v>5</v>
      </c>
      <c r="E4" s="1" t="s">
        <v>41</v>
      </c>
      <c r="F4" s="1">
        <v>1</v>
      </c>
      <c r="G4" s="1">
        <v>1</v>
      </c>
      <c r="H4" s="1" t="s">
        <v>54</v>
      </c>
      <c r="I4" s="1">
        <v>1</v>
      </c>
      <c r="J4" s="1" t="str">
        <f t="shared" si="0"/>
        <v>Government</v>
      </c>
      <c r="L4" s="1" t="s">
        <v>54</v>
      </c>
      <c r="N4">
        <f t="shared" ref="N4:N35" si="1">IF(J4="Journalists",1,0)*I4</f>
        <v>0</v>
      </c>
      <c r="O4">
        <f t="shared" ref="O4:O35" si="2">IF(J4="Investors",1,0)*I4</f>
        <v>0</v>
      </c>
      <c r="P4">
        <f t="shared" ref="P4:P35" si="3">IF(J4="Government",1,0)*I4</f>
        <v>1</v>
      </c>
      <c r="Q4">
        <f t="shared" ref="Q4:Q35" si="4">IF(J4="Scientists",1,0)*I4</f>
        <v>0</v>
      </c>
      <c r="R4">
        <f t="shared" ref="R4:R35" si="5">I4*D4</f>
        <v>5</v>
      </c>
      <c r="T4">
        <f t="shared" ref="T4:T35" si="6">IF(J4="Journalists",1,0)*K4</f>
        <v>0</v>
      </c>
      <c r="U4">
        <f t="shared" ref="U4:U35" si="7">IF(J4="Investors",1,0)*K4</f>
        <v>0</v>
      </c>
      <c r="V4">
        <f t="shared" ref="V4:V35" si="8">IF(J4="Government",1,0)*K4</f>
        <v>0</v>
      </c>
      <c r="W4">
        <f t="shared" ref="W4:W35" si="9">IF(J4="Scientists",1,0)*K4</f>
        <v>0</v>
      </c>
      <c r="X4">
        <f t="shared" ref="X4:X35" si="10">K4/2*D4</f>
        <v>0</v>
      </c>
    </row>
    <row r="5" spans="1:24">
      <c r="A5" s="1">
        <v>15</v>
      </c>
      <c r="B5" t="s">
        <v>8</v>
      </c>
      <c r="C5" s="1" t="s">
        <v>38</v>
      </c>
      <c r="D5" s="1">
        <v>5</v>
      </c>
      <c r="E5" s="1" t="s">
        <v>41</v>
      </c>
      <c r="F5" s="1">
        <v>2</v>
      </c>
      <c r="G5" s="1">
        <v>2</v>
      </c>
      <c r="H5" t="s">
        <v>61</v>
      </c>
      <c r="J5" s="1" t="str">
        <f t="shared" si="0"/>
        <v>Government</v>
      </c>
      <c r="K5" s="1">
        <v>2</v>
      </c>
      <c r="L5" t="s">
        <v>61</v>
      </c>
      <c r="N5">
        <f t="shared" si="1"/>
        <v>0</v>
      </c>
      <c r="O5">
        <f t="shared" si="2"/>
        <v>0</v>
      </c>
      <c r="P5">
        <f t="shared" si="3"/>
        <v>0</v>
      </c>
      <c r="Q5">
        <f t="shared" si="4"/>
        <v>0</v>
      </c>
      <c r="R5">
        <f t="shared" si="5"/>
        <v>0</v>
      </c>
      <c r="T5">
        <f t="shared" si="6"/>
        <v>0</v>
      </c>
      <c r="U5">
        <f t="shared" si="7"/>
        <v>0</v>
      </c>
      <c r="V5">
        <f t="shared" si="8"/>
        <v>2</v>
      </c>
      <c r="W5">
        <f t="shared" si="9"/>
        <v>0</v>
      </c>
      <c r="X5">
        <f t="shared" si="10"/>
        <v>5</v>
      </c>
    </row>
    <row r="6" spans="1:24">
      <c r="A6" s="1">
        <v>21</v>
      </c>
      <c r="B6" t="s">
        <v>2</v>
      </c>
      <c r="C6" s="1" t="s">
        <v>38</v>
      </c>
      <c r="D6" s="1">
        <v>4</v>
      </c>
      <c r="E6" s="1" t="s">
        <v>41</v>
      </c>
      <c r="F6" s="1">
        <v>2</v>
      </c>
      <c r="G6" s="1">
        <v>2</v>
      </c>
      <c r="J6" s="1" t="str">
        <f t="shared" si="0"/>
        <v>Government</v>
      </c>
      <c r="K6" s="1">
        <v>2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T6">
        <f t="shared" si="6"/>
        <v>0</v>
      </c>
      <c r="U6">
        <f t="shared" si="7"/>
        <v>0</v>
      </c>
      <c r="V6">
        <f t="shared" si="8"/>
        <v>2</v>
      </c>
      <c r="W6">
        <f t="shared" si="9"/>
        <v>0</v>
      </c>
      <c r="X6">
        <f t="shared" si="10"/>
        <v>4</v>
      </c>
    </row>
    <row r="7" spans="1:24">
      <c r="A7" s="1">
        <v>33</v>
      </c>
      <c r="B7" t="s">
        <v>75</v>
      </c>
      <c r="C7" s="1" t="s">
        <v>38</v>
      </c>
      <c r="D7" s="1">
        <v>4</v>
      </c>
      <c r="E7" s="1" t="s">
        <v>41</v>
      </c>
      <c r="F7" s="1" t="s">
        <v>73</v>
      </c>
      <c r="G7" s="1" t="s">
        <v>74</v>
      </c>
      <c r="I7" s="5">
        <v>1</v>
      </c>
      <c r="J7" s="5" t="str">
        <f t="shared" si="0"/>
        <v>Government</v>
      </c>
      <c r="N7">
        <f t="shared" si="1"/>
        <v>0</v>
      </c>
      <c r="O7">
        <f t="shared" si="2"/>
        <v>0</v>
      </c>
      <c r="P7">
        <f t="shared" si="3"/>
        <v>1</v>
      </c>
      <c r="Q7">
        <f t="shared" si="4"/>
        <v>0</v>
      </c>
      <c r="R7">
        <f t="shared" si="5"/>
        <v>4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</row>
    <row r="8" spans="1:24">
      <c r="A8" s="1">
        <v>11</v>
      </c>
      <c r="B8" t="s">
        <v>12</v>
      </c>
      <c r="C8" s="1" t="s">
        <v>38</v>
      </c>
      <c r="D8" s="1">
        <v>6</v>
      </c>
      <c r="E8" s="1" t="s">
        <v>42</v>
      </c>
      <c r="F8" s="1">
        <v>2</v>
      </c>
      <c r="G8" s="1">
        <v>3</v>
      </c>
      <c r="H8" s="1">
        <f>SUM(N1:N30)</f>
        <v>4</v>
      </c>
      <c r="J8" s="1" t="str">
        <f t="shared" si="0"/>
        <v>Government</v>
      </c>
      <c r="K8" s="1">
        <v>2</v>
      </c>
      <c r="L8" s="1">
        <f>SUM(T1:T30)/2</f>
        <v>4</v>
      </c>
      <c r="M8" s="1"/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T8">
        <f t="shared" si="6"/>
        <v>0</v>
      </c>
      <c r="U8">
        <f t="shared" si="7"/>
        <v>0</v>
      </c>
      <c r="V8">
        <f t="shared" si="8"/>
        <v>2</v>
      </c>
      <c r="W8">
        <f t="shared" si="9"/>
        <v>0</v>
      </c>
      <c r="X8">
        <f t="shared" si="10"/>
        <v>6</v>
      </c>
    </row>
    <row r="9" spans="1:24">
      <c r="A9" s="1">
        <v>8</v>
      </c>
      <c r="B9" t="s">
        <v>15</v>
      </c>
      <c r="C9" s="1" t="s">
        <v>38</v>
      </c>
      <c r="D9" s="1">
        <v>7</v>
      </c>
      <c r="E9" s="1" t="s">
        <v>40</v>
      </c>
      <c r="F9" s="1" t="s">
        <v>46</v>
      </c>
      <c r="H9" s="1" t="s">
        <v>53</v>
      </c>
      <c r="I9" s="6">
        <v>1</v>
      </c>
      <c r="J9" s="6" t="str">
        <f t="shared" si="0"/>
        <v>Government</v>
      </c>
      <c r="L9" s="1" t="s">
        <v>53</v>
      </c>
      <c r="M9" s="1"/>
      <c r="N9">
        <f t="shared" si="1"/>
        <v>0</v>
      </c>
      <c r="O9">
        <f t="shared" si="2"/>
        <v>0</v>
      </c>
      <c r="P9">
        <f t="shared" si="3"/>
        <v>1</v>
      </c>
      <c r="Q9">
        <f t="shared" si="4"/>
        <v>0</v>
      </c>
      <c r="R9">
        <f t="shared" si="5"/>
        <v>7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</row>
    <row r="10" spans="1:24">
      <c r="A10" s="1">
        <v>17</v>
      </c>
      <c r="B10" t="s">
        <v>6</v>
      </c>
      <c r="C10" s="1" t="s">
        <v>38</v>
      </c>
      <c r="D10" s="1">
        <v>5</v>
      </c>
      <c r="E10" s="1" t="s">
        <v>40</v>
      </c>
      <c r="F10" s="1">
        <v>2</v>
      </c>
      <c r="G10" s="1">
        <v>2</v>
      </c>
      <c r="J10" s="1" t="str">
        <f t="shared" si="0"/>
        <v>Government</v>
      </c>
      <c r="K10" s="1">
        <v>2</v>
      </c>
      <c r="M10" s="1"/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T10">
        <f t="shared" si="6"/>
        <v>0</v>
      </c>
      <c r="U10">
        <f t="shared" si="7"/>
        <v>0</v>
      </c>
      <c r="V10">
        <f t="shared" si="8"/>
        <v>2</v>
      </c>
      <c r="W10">
        <f t="shared" si="9"/>
        <v>0</v>
      </c>
      <c r="X10">
        <f t="shared" si="10"/>
        <v>5</v>
      </c>
    </row>
    <row r="11" spans="1:24">
      <c r="A11" s="1">
        <v>2</v>
      </c>
      <c r="B11" t="s">
        <v>21</v>
      </c>
      <c r="C11" s="1" t="s">
        <v>36</v>
      </c>
      <c r="D11" s="1">
        <v>6</v>
      </c>
      <c r="E11" s="1" t="s">
        <v>41</v>
      </c>
      <c r="F11" s="1">
        <v>2</v>
      </c>
      <c r="G11" s="1">
        <v>1</v>
      </c>
      <c r="J11" s="1" t="str">
        <f t="shared" si="0"/>
        <v>Investors</v>
      </c>
      <c r="K11" s="1">
        <v>2</v>
      </c>
      <c r="M11" s="1"/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T11">
        <f t="shared" si="6"/>
        <v>0</v>
      </c>
      <c r="U11">
        <f t="shared" si="7"/>
        <v>2</v>
      </c>
      <c r="V11">
        <f t="shared" si="8"/>
        <v>0</v>
      </c>
      <c r="W11">
        <f t="shared" si="9"/>
        <v>0</v>
      </c>
      <c r="X11">
        <f t="shared" si="10"/>
        <v>6</v>
      </c>
    </row>
    <row r="12" spans="1:24">
      <c r="A12" s="1">
        <v>3</v>
      </c>
      <c r="B12" t="s">
        <v>20</v>
      </c>
      <c r="C12" s="1" t="s">
        <v>36</v>
      </c>
      <c r="D12" s="1">
        <v>5</v>
      </c>
      <c r="E12" s="1" t="s">
        <v>41</v>
      </c>
      <c r="F12" s="1" t="s">
        <v>46</v>
      </c>
      <c r="H12" s="1" t="s">
        <v>51</v>
      </c>
      <c r="I12" s="6">
        <v>1</v>
      </c>
      <c r="J12" s="6" t="str">
        <f t="shared" si="0"/>
        <v>Investors</v>
      </c>
      <c r="L12" t="s">
        <v>51</v>
      </c>
      <c r="M12" s="1"/>
      <c r="N12">
        <f t="shared" si="1"/>
        <v>0</v>
      </c>
      <c r="O12">
        <f t="shared" si="2"/>
        <v>1</v>
      </c>
      <c r="P12">
        <f t="shared" si="3"/>
        <v>0</v>
      </c>
      <c r="Q12">
        <f t="shared" si="4"/>
        <v>0</v>
      </c>
      <c r="R12">
        <f t="shared" si="5"/>
        <v>5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</row>
    <row r="13" spans="1:24">
      <c r="A13" s="1">
        <v>6</v>
      </c>
      <c r="B13" t="s">
        <v>17</v>
      </c>
      <c r="C13" s="1" t="s">
        <v>36</v>
      </c>
      <c r="D13" s="1">
        <v>5</v>
      </c>
      <c r="E13" s="1" t="s">
        <v>41</v>
      </c>
      <c r="F13" s="1">
        <v>1</v>
      </c>
      <c r="G13" s="1">
        <v>1</v>
      </c>
      <c r="H13" s="1" t="s">
        <v>52</v>
      </c>
      <c r="I13" s="1">
        <v>1</v>
      </c>
      <c r="J13" s="1" t="str">
        <f t="shared" si="0"/>
        <v>Investors</v>
      </c>
      <c r="L13" s="1" t="s">
        <v>52</v>
      </c>
      <c r="M13" s="1"/>
      <c r="N13">
        <f t="shared" si="1"/>
        <v>0</v>
      </c>
      <c r="O13">
        <f t="shared" si="2"/>
        <v>1</v>
      </c>
      <c r="P13">
        <f t="shared" si="3"/>
        <v>0</v>
      </c>
      <c r="Q13">
        <f t="shared" si="4"/>
        <v>0</v>
      </c>
      <c r="R13">
        <f t="shared" si="5"/>
        <v>5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</row>
    <row r="14" spans="1:24">
      <c r="A14" s="1">
        <v>12</v>
      </c>
      <c r="B14" t="s">
        <v>11</v>
      </c>
      <c r="C14" s="1" t="s">
        <v>36</v>
      </c>
      <c r="D14" s="1">
        <v>6</v>
      </c>
      <c r="E14" s="1" t="s">
        <v>41</v>
      </c>
      <c r="F14" s="1">
        <v>2</v>
      </c>
      <c r="G14" s="1">
        <v>2</v>
      </c>
      <c r="H14" s="1" t="s">
        <v>55</v>
      </c>
      <c r="J14" s="1" t="str">
        <f t="shared" si="0"/>
        <v>Investors</v>
      </c>
      <c r="K14" s="1">
        <v>2</v>
      </c>
      <c r="L14" s="1" t="s">
        <v>55</v>
      </c>
      <c r="M14" s="1"/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T14">
        <f t="shared" si="6"/>
        <v>0</v>
      </c>
      <c r="U14">
        <f t="shared" si="7"/>
        <v>2</v>
      </c>
      <c r="V14">
        <f t="shared" si="8"/>
        <v>0</v>
      </c>
      <c r="W14">
        <f t="shared" si="9"/>
        <v>0</v>
      </c>
      <c r="X14">
        <f t="shared" si="10"/>
        <v>6</v>
      </c>
    </row>
    <row r="15" spans="1:24">
      <c r="A15" s="1">
        <v>13</v>
      </c>
      <c r="B15" t="s">
        <v>10</v>
      </c>
      <c r="C15" s="1" t="s">
        <v>36</v>
      </c>
      <c r="D15" s="1">
        <v>4</v>
      </c>
      <c r="E15" s="1" t="s">
        <v>41</v>
      </c>
      <c r="F15" s="1">
        <v>2</v>
      </c>
      <c r="G15" s="1">
        <v>1</v>
      </c>
      <c r="H15" s="1">
        <f>SUM(O4:O35)</f>
        <v>4</v>
      </c>
      <c r="J15" s="1" t="str">
        <f t="shared" si="0"/>
        <v>Investors</v>
      </c>
      <c r="K15" s="1">
        <v>2</v>
      </c>
      <c r="L15" s="1">
        <f>SUM(U4:U35)/2</f>
        <v>4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T15">
        <f t="shared" si="6"/>
        <v>0</v>
      </c>
      <c r="U15">
        <f t="shared" si="7"/>
        <v>2</v>
      </c>
      <c r="V15">
        <f t="shared" si="8"/>
        <v>0</v>
      </c>
      <c r="W15">
        <f t="shared" si="9"/>
        <v>0</v>
      </c>
      <c r="X15">
        <f t="shared" si="10"/>
        <v>4</v>
      </c>
    </row>
    <row r="16" spans="1:24">
      <c r="A16" s="1">
        <v>23</v>
      </c>
      <c r="B16" t="s">
        <v>0</v>
      </c>
      <c r="C16" s="1" t="s">
        <v>36</v>
      </c>
      <c r="D16" s="1">
        <v>5</v>
      </c>
      <c r="E16" s="1" t="s">
        <v>41</v>
      </c>
      <c r="F16" s="1">
        <v>1</v>
      </c>
      <c r="G16" s="1">
        <v>1</v>
      </c>
      <c r="I16" s="1">
        <v>1</v>
      </c>
      <c r="J16" s="1" t="str">
        <f t="shared" si="0"/>
        <v>Investors</v>
      </c>
      <c r="N16">
        <f t="shared" si="1"/>
        <v>0</v>
      </c>
      <c r="O16">
        <f t="shared" si="2"/>
        <v>1</v>
      </c>
      <c r="P16">
        <f t="shared" si="3"/>
        <v>0</v>
      </c>
      <c r="Q16">
        <f t="shared" si="4"/>
        <v>0</v>
      </c>
      <c r="R16">
        <f t="shared" si="5"/>
        <v>5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</row>
    <row r="17" spans="1:24">
      <c r="A17" s="1">
        <v>4</v>
      </c>
      <c r="B17" t="s">
        <v>19</v>
      </c>
      <c r="C17" s="1" t="s">
        <v>36</v>
      </c>
      <c r="D17" s="1">
        <v>5</v>
      </c>
      <c r="E17" s="1" t="s">
        <v>40</v>
      </c>
      <c r="F17" s="1">
        <v>1</v>
      </c>
      <c r="G17" s="1">
        <v>1</v>
      </c>
      <c r="H17" s="1">
        <f>SUM(I14:I46)</f>
        <v>10</v>
      </c>
      <c r="I17" s="1">
        <v>1</v>
      </c>
      <c r="J17" s="1" t="str">
        <f t="shared" si="0"/>
        <v>Investors</v>
      </c>
      <c r="L17">
        <f>SUM(K14:K46)/2</f>
        <v>12</v>
      </c>
      <c r="N17">
        <f t="shared" si="1"/>
        <v>0</v>
      </c>
      <c r="O17">
        <f t="shared" si="2"/>
        <v>1</v>
      </c>
      <c r="P17">
        <f t="shared" si="3"/>
        <v>0</v>
      </c>
      <c r="Q17">
        <f t="shared" si="4"/>
        <v>0</v>
      </c>
      <c r="R17">
        <f t="shared" si="5"/>
        <v>5</v>
      </c>
      <c r="T17">
        <f t="shared" si="6"/>
        <v>0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</row>
    <row r="18" spans="1:24">
      <c r="A18" s="1">
        <v>19</v>
      </c>
      <c r="B18" t="s">
        <v>4</v>
      </c>
      <c r="C18" s="1" t="s">
        <v>36</v>
      </c>
      <c r="D18" s="1">
        <v>5</v>
      </c>
      <c r="E18" s="1" t="s">
        <v>40</v>
      </c>
      <c r="F18" s="1">
        <v>2</v>
      </c>
      <c r="G18" s="1">
        <v>1</v>
      </c>
      <c r="J18" s="1" t="str">
        <f t="shared" si="0"/>
        <v>Investors</v>
      </c>
      <c r="K18" s="1">
        <v>2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T18">
        <f t="shared" si="6"/>
        <v>0</v>
      </c>
      <c r="U18">
        <f t="shared" si="7"/>
        <v>2</v>
      </c>
      <c r="V18">
        <f t="shared" si="8"/>
        <v>0</v>
      </c>
      <c r="W18">
        <f t="shared" si="9"/>
        <v>0</v>
      </c>
      <c r="X18">
        <f t="shared" si="10"/>
        <v>5</v>
      </c>
    </row>
    <row r="19" spans="1:24">
      <c r="A19" s="1">
        <v>25</v>
      </c>
      <c r="B19" t="s">
        <v>25</v>
      </c>
      <c r="C19" s="1" t="s">
        <v>35</v>
      </c>
      <c r="D19" s="1">
        <v>4</v>
      </c>
      <c r="E19" s="1" t="s">
        <v>39</v>
      </c>
      <c r="F19" s="1">
        <v>1</v>
      </c>
      <c r="G19" s="1">
        <v>1</v>
      </c>
      <c r="I19" s="1">
        <v>1</v>
      </c>
      <c r="J19" s="1" t="str">
        <f t="shared" si="0"/>
        <v>Journalists</v>
      </c>
      <c r="N19">
        <f t="shared" si="1"/>
        <v>1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4</v>
      </c>
      <c r="T19">
        <f t="shared" si="6"/>
        <v>0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</row>
    <row r="20" spans="1:24">
      <c r="A20" s="1">
        <v>16</v>
      </c>
      <c r="B20" t="s">
        <v>7</v>
      </c>
      <c r="C20" s="1" t="s">
        <v>35</v>
      </c>
      <c r="D20" s="1">
        <v>5</v>
      </c>
      <c r="E20" s="1" t="s">
        <v>41</v>
      </c>
      <c r="F20" s="1">
        <v>2</v>
      </c>
      <c r="G20" s="1">
        <v>1</v>
      </c>
      <c r="H20">
        <f>SUM(R6:R37)</f>
        <v>69</v>
      </c>
      <c r="J20" s="1" t="str">
        <f t="shared" si="0"/>
        <v>Journalists</v>
      </c>
      <c r="K20" s="1">
        <v>2</v>
      </c>
      <c r="L20">
        <f>SUM(X6:X37)</f>
        <v>79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T20">
        <f t="shared" si="6"/>
        <v>2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5</v>
      </c>
    </row>
    <row r="21" spans="1:24">
      <c r="A21" s="1">
        <v>20</v>
      </c>
      <c r="B21" t="s">
        <v>3</v>
      </c>
      <c r="C21" s="1" t="s">
        <v>35</v>
      </c>
      <c r="D21" s="1">
        <v>4</v>
      </c>
      <c r="E21" s="1" t="s">
        <v>41</v>
      </c>
      <c r="F21" s="1" t="s">
        <v>46</v>
      </c>
      <c r="J21" s="5" t="str">
        <f t="shared" si="0"/>
        <v>Journalists</v>
      </c>
      <c r="K21" s="5">
        <v>2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T21">
        <f t="shared" si="6"/>
        <v>2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4</v>
      </c>
    </row>
    <row r="22" spans="1:24">
      <c r="A22" s="1">
        <v>28</v>
      </c>
      <c r="B22" t="s">
        <v>28</v>
      </c>
      <c r="C22" s="1" t="s">
        <v>35</v>
      </c>
      <c r="D22" s="1">
        <v>5</v>
      </c>
      <c r="E22" s="1" t="s">
        <v>41</v>
      </c>
      <c r="F22" s="1">
        <v>1</v>
      </c>
      <c r="G22" s="1">
        <v>1</v>
      </c>
      <c r="I22" s="1">
        <v>1</v>
      </c>
      <c r="J22" s="1" t="str">
        <f t="shared" si="0"/>
        <v>Journalists</v>
      </c>
      <c r="N22">
        <f t="shared" si="1"/>
        <v>1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5</v>
      </c>
      <c r="T22">
        <f t="shared" si="6"/>
        <v>0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</row>
    <row r="23" spans="1:24">
      <c r="A23" s="1">
        <v>32</v>
      </c>
      <c r="B23" t="s">
        <v>76</v>
      </c>
      <c r="C23" s="1" t="s">
        <v>35</v>
      </c>
      <c r="D23" s="1">
        <v>5</v>
      </c>
      <c r="E23" s="1" t="s">
        <v>41</v>
      </c>
      <c r="F23" s="1" t="s">
        <v>73</v>
      </c>
      <c r="G23" s="1" t="s">
        <v>74</v>
      </c>
      <c r="I23" s="5">
        <v>1</v>
      </c>
      <c r="J23" s="5" t="str">
        <f t="shared" si="0"/>
        <v>Journalists</v>
      </c>
      <c r="N23">
        <f t="shared" si="1"/>
        <v>1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5</v>
      </c>
      <c r="T23">
        <f t="shared" si="6"/>
        <v>0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</row>
    <row r="24" spans="1:24">
      <c r="A24" s="1">
        <v>22</v>
      </c>
      <c r="B24" t="s">
        <v>1</v>
      </c>
      <c r="C24" s="1" t="s">
        <v>35</v>
      </c>
      <c r="D24" s="1">
        <v>5</v>
      </c>
      <c r="E24" s="1" t="s">
        <v>44</v>
      </c>
      <c r="F24" s="1">
        <v>1</v>
      </c>
      <c r="G24" s="1">
        <v>1</v>
      </c>
      <c r="I24" s="1">
        <v>1</v>
      </c>
      <c r="J24" s="1" t="str">
        <f t="shared" si="0"/>
        <v>Journalists</v>
      </c>
      <c r="N24">
        <f t="shared" si="1"/>
        <v>1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5</v>
      </c>
      <c r="T24">
        <f t="shared" si="6"/>
        <v>0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</row>
    <row r="25" spans="1:24">
      <c r="A25" s="1">
        <v>1</v>
      </c>
      <c r="B25" t="s">
        <v>22</v>
      </c>
      <c r="C25" s="1" t="s">
        <v>35</v>
      </c>
      <c r="D25" s="1">
        <v>4</v>
      </c>
      <c r="E25" s="1" t="s">
        <v>40</v>
      </c>
      <c r="F25" s="1" t="s">
        <v>46</v>
      </c>
      <c r="G25" s="1" t="s">
        <v>47</v>
      </c>
      <c r="J25" s="1" t="str">
        <f t="shared" si="0"/>
        <v>Journalists</v>
      </c>
      <c r="K25" s="1">
        <v>2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T25">
        <f t="shared" si="6"/>
        <v>2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4</v>
      </c>
    </row>
    <row r="26" spans="1:24">
      <c r="A26" s="1">
        <v>18</v>
      </c>
      <c r="B26" t="s">
        <v>5</v>
      </c>
      <c r="C26" s="1" t="s">
        <v>35</v>
      </c>
      <c r="D26" s="1">
        <v>7</v>
      </c>
      <c r="E26" s="1" t="s">
        <v>43</v>
      </c>
      <c r="F26" s="1" t="s">
        <v>46</v>
      </c>
      <c r="J26" s="5" t="str">
        <f t="shared" si="0"/>
        <v>Journalists</v>
      </c>
      <c r="K26" s="5">
        <v>2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T26">
        <f t="shared" si="6"/>
        <v>2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7</v>
      </c>
    </row>
    <row r="27" spans="1:24">
      <c r="A27" s="1">
        <v>5</v>
      </c>
      <c r="B27" t="s">
        <v>18</v>
      </c>
      <c r="C27" s="1" t="s">
        <v>37</v>
      </c>
      <c r="D27" s="1">
        <v>5</v>
      </c>
      <c r="E27" s="1" t="s">
        <v>41</v>
      </c>
      <c r="F27" s="1" t="s">
        <v>65</v>
      </c>
      <c r="G27" s="1" t="s">
        <v>66</v>
      </c>
      <c r="I27" s="5">
        <v>1</v>
      </c>
      <c r="J27" s="5" t="str">
        <f t="shared" si="0"/>
        <v>Scientists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1</v>
      </c>
      <c r="R27">
        <f t="shared" si="5"/>
        <v>5</v>
      </c>
      <c r="T27">
        <f t="shared" si="6"/>
        <v>0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</row>
    <row r="28" spans="1:24">
      <c r="A28" s="1">
        <v>9</v>
      </c>
      <c r="B28" t="s">
        <v>14</v>
      </c>
      <c r="C28" s="1" t="s">
        <v>37</v>
      </c>
      <c r="D28" s="1">
        <v>5</v>
      </c>
      <c r="E28" s="1" t="s">
        <v>41</v>
      </c>
      <c r="F28" s="1">
        <v>2</v>
      </c>
      <c r="G28" s="1">
        <v>3</v>
      </c>
      <c r="H28" s="1">
        <f>SUM(P20:P52)</f>
        <v>0</v>
      </c>
      <c r="J28" s="1" t="str">
        <f t="shared" si="0"/>
        <v>Scientists</v>
      </c>
      <c r="K28" s="1">
        <v>2</v>
      </c>
      <c r="L28" s="1">
        <f>SUM(V20:V52)/2</f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T28">
        <f t="shared" si="6"/>
        <v>0</v>
      </c>
      <c r="U28">
        <f t="shared" si="7"/>
        <v>0</v>
      </c>
      <c r="V28">
        <f t="shared" si="8"/>
        <v>0</v>
      </c>
      <c r="W28">
        <f t="shared" si="9"/>
        <v>2</v>
      </c>
      <c r="X28">
        <f t="shared" si="10"/>
        <v>5</v>
      </c>
    </row>
    <row r="29" spans="1:24">
      <c r="A29" s="1">
        <v>14</v>
      </c>
      <c r="B29" t="s">
        <v>9</v>
      </c>
      <c r="C29" s="1" t="s">
        <v>37</v>
      </c>
      <c r="D29" s="1">
        <v>6</v>
      </c>
      <c r="E29" s="1" t="s">
        <v>41</v>
      </c>
      <c r="F29" s="1">
        <v>1</v>
      </c>
      <c r="G29" s="1">
        <v>1</v>
      </c>
      <c r="I29" s="5">
        <v>1</v>
      </c>
      <c r="J29" s="5" t="str">
        <f t="shared" si="0"/>
        <v>Scientists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1</v>
      </c>
      <c r="R29">
        <f t="shared" si="5"/>
        <v>6</v>
      </c>
      <c r="T29">
        <f t="shared" si="6"/>
        <v>0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</row>
    <row r="30" spans="1:24">
      <c r="A30" s="1">
        <v>24</v>
      </c>
      <c r="B30" t="s">
        <v>24</v>
      </c>
      <c r="C30" s="1" t="s">
        <v>37</v>
      </c>
      <c r="D30" s="1">
        <v>6</v>
      </c>
      <c r="E30" s="1" t="s">
        <v>41</v>
      </c>
      <c r="F30" s="1" t="s">
        <v>46</v>
      </c>
      <c r="J30" s="5" t="str">
        <f t="shared" si="0"/>
        <v>Scientists</v>
      </c>
      <c r="K30" s="5">
        <v>2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T30">
        <f t="shared" si="6"/>
        <v>0</v>
      </c>
      <c r="U30">
        <f t="shared" si="7"/>
        <v>0</v>
      </c>
      <c r="V30">
        <f t="shared" si="8"/>
        <v>0</v>
      </c>
      <c r="W30">
        <f t="shared" si="9"/>
        <v>2</v>
      </c>
      <c r="X30">
        <f t="shared" si="10"/>
        <v>6</v>
      </c>
    </row>
    <row r="31" spans="1:24">
      <c r="A31" s="1">
        <v>26</v>
      </c>
      <c r="B31" t="s">
        <v>26</v>
      </c>
      <c r="C31" s="1" t="s">
        <v>37</v>
      </c>
      <c r="D31" s="1">
        <v>4</v>
      </c>
      <c r="E31" s="1" t="s">
        <v>41</v>
      </c>
      <c r="F31" s="1">
        <v>1</v>
      </c>
      <c r="G31" s="1">
        <v>1</v>
      </c>
      <c r="I31" s="1">
        <v>1</v>
      </c>
      <c r="J31" s="1" t="str">
        <f t="shared" si="0"/>
        <v>Scientists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1</v>
      </c>
      <c r="R31">
        <f t="shared" si="5"/>
        <v>4</v>
      </c>
      <c r="T31">
        <f t="shared" si="6"/>
        <v>0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</row>
    <row r="32" spans="1:24">
      <c r="A32" s="1">
        <v>27</v>
      </c>
      <c r="B32" t="s">
        <v>27</v>
      </c>
      <c r="C32" s="1" t="s">
        <v>37</v>
      </c>
      <c r="D32" s="1">
        <v>4</v>
      </c>
      <c r="E32" s="1" t="s">
        <v>41</v>
      </c>
      <c r="F32" s="1" t="s">
        <v>46</v>
      </c>
      <c r="J32" s="5" t="str">
        <f t="shared" si="0"/>
        <v>Scientists</v>
      </c>
      <c r="K32" s="5">
        <v>2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T32">
        <f t="shared" si="6"/>
        <v>0</v>
      </c>
      <c r="U32">
        <f t="shared" si="7"/>
        <v>0</v>
      </c>
      <c r="V32">
        <f t="shared" si="8"/>
        <v>0</v>
      </c>
      <c r="W32">
        <f t="shared" si="9"/>
        <v>2</v>
      </c>
      <c r="X32">
        <f t="shared" si="10"/>
        <v>4</v>
      </c>
    </row>
    <row r="33" spans="1:24">
      <c r="A33" s="1">
        <v>29</v>
      </c>
      <c r="B33" t="s">
        <v>29</v>
      </c>
      <c r="C33" s="1" t="s">
        <v>37</v>
      </c>
      <c r="D33" s="1">
        <v>4</v>
      </c>
      <c r="E33" s="1" t="s">
        <v>41</v>
      </c>
      <c r="F33" s="1">
        <v>2</v>
      </c>
      <c r="G33" s="1">
        <v>3</v>
      </c>
      <c r="J33" s="1" t="str">
        <f t="shared" si="0"/>
        <v>Scientists</v>
      </c>
      <c r="K33" s="1">
        <v>2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T33">
        <f t="shared" si="6"/>
        <v>0</v>
      </c>
      <c r="U33">
        <f t="shared" si="7"/>
        <v>0</v>
      </c>
      <c r="V33">
        <f t="shared" si="8"/>
        <v>0</v>
      </c>
      <c r="W33">
        <f t="shared" si="9"/>
        <v>2</v>
      </c>
      <c r="X33">
        <f t="shared" si="10"/>
        <v>4</v>
      </c>
    </row>
    <row r="34" spans="1:24">
      <c r="A34" s="1">
        <v>30</v>
      </c>
      <c r="B34" t="s">
        <v>30</v>
      </c>
      <c r="C34" s="1" t="s">
        <v>37</v>
      </c>
      <c r="D34" s="1">
        <v>4</v>
      </c>
      <c r="E34" s="1" t="s">
        <v>41</v>
      </c>
      <c r="F34" s="1">
        <v>2</v>
      </c>
      <c r="G34" s="1">
        <v>3</v>
      </c>
      <c r="J34" s="1" t="str">
        <f t="shared" si="0"/>
        <v>Scientists</v>
      </c>
      <c r="K34" s="1">
        <v>2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T34">
        <f t="shared" si="6"/>
        <v>0</v>
      </c>
      <c r="U34">
        <f t="shared" si="7"/>
        <v>0</v>
      </c>
      <c r="V34">
        <f t="shared" si="8"/>
        <v>0</v>
      </c>
      <c r="W34">
        <f t="shared" si="9"/>
        <v>2</v>
      </c>
      <c r="X34">
        <f t="shared" si="10"/>
        <v>4</v>
      </c>
    </row>
    <row r="35" spans="1:24">
      <c r="A35" s="1">
        <v>31</v>
      </c>
      <c r="B35" t="s">
        <v>67</v>
      </c>
      <c r="C35" s="1" t="s">
        <v>37</v>
      </c>
      <c r="D35" s="1">
        <v>4</v>
      </c>
      <c r="E35" s="1" t="s">
        <v>41</v>
      </c>
      <c r="F35" s="1">
        <v>1</v>
      </c>
      <c r="G35" s="1">
        <v>3</v>
      </c>
      <c r="I35" s="1">
        <v>1</v>
      </c>
      <c r="J35" s="1" t="s">
        <v>37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1</v>
      </c>
      <c r="R35">
        <f t="shared" si="5"/>
        <v>4</v>
      </c>
      <c r="T35">
        <f t="shared" si="6"/>
        <v>0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</row>
  </sheetData>
  <sortState ref="A3:L35">
    <sortCondition ref="C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E23" sqref="E23"/>
    </sheetView>
  </sheetViews>
  <sheetFormatPr defaultRowHeight="15"/>
  <cols>
    <col min="1" max="1" width="7.85546875" customWidth="1"/>
    <col min="2" max="2" width="28.140625" style="1" customWidth="1"/>
    <col min="3" max="3" width="23.85546875" style="1" customWidth="1"/>
    <col min="4" max="4" width="33.5703125" style="1" customWidth="1"/>
    <col min="5" max="5" width="11.28515625" customWidth="1"/>
    <col min="6" max="7" width="4" customWidth="1"/>
    <col min="8" max="8" width="23.85546875" style="13" customWidth="1"/>
    <col min="9" max="9" width="34.85546875" style="13" customWidth="1"/>
    <col min="10" max="10" width="41.5703125" style="13" customWidth="1"/>
  </cols>
  <sheetData>
    <row r="1" spans="1:11">
      <c r="C1" s="13"/>
    </row>
    <row r="2" spans="1:11">
      <c r="B2" s="1" t="s">
        <v>49</v>
      </c>
      <c r="C2" s="13"/>
      <c r="D2" s="1" t="s">
        <v>50</v>
      </c>
    </row>
    <row r="4" spans="1:11">
      <c r="A4" t="s">
        <v>37</v>
      </c>
      <c r="B4" s="13" t="s">
        <v>23</v>
      </c>
      <c r="C4" s="13" t="s">
        <v>102</v>
      </c>
      <c r="D4" s="6" t="s">
        <v>14</v>
      </c>
      <c r="E4" t="s">
        <v>100</v>
      </c>
    </row>
    <row r="5" spans="1:11">
      <c r="B5" s="15" t="s">
        <v>62</v>
      </c>
      <c r="C5" s="1" t="s">
        <v>88</v>
      </c>
      <c r="D5" s="14" t="s">
        <v>27</v>
      </c>
      <c r="E5" s="13" t="s">
        <v>80</v>
      </c>
      <c r="F5" t="s">
        <v>98</v>
      </c>
    </row>
    <row r="6" spans="1:11">
      <c r="B6" s="13" t="s">
        <v>26</v>
      </c>
      <c r="C6" t="s">
        <v>79</v>
      </c>
      <c r="D6" s="1" t="s">
        <v>30</v>
      </c>
      <c r="E6" t="s">
        <v>95</v>
      </c>
      <c r="F6" t="s">
        <v>98</v>
      </c>
    </row>
    <row r="7" spans="1:11">
      <c r="B7" s="15" t="s">
        <v>9</v>
      </c>
      <c r="C7" t="s">
        <v>84</v>
      </c>
      <c r="D7" s="6" t="s">
        <v>104</v>
      </c>
      <c r="E7" t="s">
        <v>105</v>
      </c>
      <c r="F7" t="s">
        <v>98</v>
      </c>
    </row>
    <row r="8" spans="1:11">
      <c r="D8" s="17"/>
      <c r="F8" t="s">
        <v>98</v>
      </c>
    </row>
    <row r="9" spans="1:11">
      <c r="F9" t="s">
        <v>98</v>
      </c>
    </row>
    <row r="10" spans="1:11">
      <c r="A10" t="s">
        <v>36</v>
      </c>
      <c r="B10" s="16" t="s">
        <v>17</v>
      </c>
      <c r="C10" s="20" t="s">
        <v>92</v>
      </c>
      <c r="D10" s="16" t="s">
        <v>11</v>
      </c>
      <c r="E10" t="s">
        <v>106</v>
      </c>
      <c r="F10" t="s">
        <v>98</v>
      </c>
    </row>
    <row r="11" spans="1:11">
      <c r="B11" s="13" t="s">
        <v>20</v>
      </c>
      <c r="C11" s="1" t="s">
        <v>99</v>
      </c>
      <c r="D11" s="16" t="s">
        <v>21</v>
      </c>
      <c r="E11" s="13" t="s">
        <v>90</v>
      </c>
      <c r="F11" t="s">
        <v>98</v>
      </c>
      <c r="I11" s="20"/>
    </row>
    <row r="12" spans="1:11">
      <c r="B12" s="15" t="s">
        <v>19</v>
      </c>
      <c r="C12" s="20" t="s">
        <v>91</v>
      </c>
      <c r="D12" s="16" t="s">
        <v>10</v>
      </c>
      <c r="E12" s="13" t="s">
        <v>85</v>
      </c>
      <c r="F12" t="s">
        <v>98</v>
      </c>
      <c r="K12" s="13"/>
    </row>
    <row r="13" spans="1:11" ht="15.75">
      <c r="B13" s="16" t="s">
        <v>4</v>
      </c>
      <c r="C13" s="20" t="s">
        <v>83</v>
      </c>
      <c r="D13" s="13" t="s">
        <v>0</v>
      </c>
      <c r="E13" s="19" t="s">
        <v>82</v>
      </c>
      <c r="F13" t="s">
        <v>98</v>
      </c>
      <c r="K13" s="19"/>
    </row>
    <row r="14" spans="1:11">
      <c r="F14" t="s">
        <v>98</v>
      </c>
    </row>
    <row r="15" spans="1:11">
      <c r="A15" t="s">
        <v>38</v>
      </c>
      <c r="B15" s="16" t="s">
        <v>13</v>
      </c>
      <c r="C15" t="s">
        <v>86</v>
      </c>
      <c r="D15" s="9" t="s">
        <v>108</v>
      </c>
      <c r="E15" t="s">
        <v>107</v>
      </c>
      <c r="F15" t="s">
        <v>98</v>
      </c>
      <c r="H15" s="22"/>
      <c r="I15" s="20"/>
    </row>
    <row r="16" spans="1:11" ht="18">
      <c r="B16" s="15" t="s">
        <v>16</v>
      </c>
      <c r="C16" s="18" t="s">
        <v>87</v>
      </c>
      <c r="D16" s="1" t="s">
        <v>8</v>
      </c>
      <c r="E16" t="s">
        <v>101</v>
      </c>
      <c r="F16" t="s">
        <v>98</v>
      </c>
    </row>
    <row r="17" spans="1:11" ht="15.75">
      <c r="B17" s="15" t="s">
        <v>15</v>
      </c>
      <c r="C17" s="20" t="s">
        <v>89</v>
      </c>
      <c r="D17" s="1" t="s">
        <v>2</v>
      </c>
      <c r="E17" t="s">
        <v>110</v>
      </c>
      <c r="F17" t="s">
        <v>98</v>
      </c>
      <c r="K17" s="21"/>
    </row>
    <row r="18" spans="1:11">
      <c r="B18" s="1" t="s">
        <v>67</v>
      </c>
      <c r="C18" s="1" t="s">
        <v>94</v>
      </c>
      <c r="D18" s="1" t="s">
        <v>29</v>
      </c>
      <c r="E18" t="s">
        <v>103</v>
      </c>
      <c r="F18" t="s">
        <v>98</v>
      </c>
    </row>
    <row r="19" spans="1:11">
      <c r="F19" t="s">
        <v>98</v>
      </c>
    </row>
    <row r="20" spans="1:11">
      <c r="A20" t="s">
        <v>35</v>
      </c>
      <c r="B20" s="13" t="s">
        <v>1</v>
      </c>
      <c r="C20" s="13" t="s">
        <v>96</v>
      </c>
      <c r="D20" s="15" t="s">
        <v>7</v>
      </c>
      <c r="E20" s="13" t="s">
        <v>97</v>
      </c>
      <c r="F20" s="13" t="s">
        <v>98</v>
      </c>
      <c r="G20" s="13"/>
    </row>
    <row r="21" spans="1:11">
      <c r="B21" s="14" t="s">
        <v>3</v>
      </c>
      <c r="C21" s="13" t="s">
        <v>109</v>
      </c>
      <c r="D21" s="15" t="s">
        <v>63</v>
      </c>
      <c r="E21" t="s">
        <v>81</v>
      </c>
      <c r="F21" t="s">
        <v>98</v>
      </c>
    </row>
    <row r="22" spans="1:11">
      <c r="B22" s="13" t="s">
        <v>28</v>
      </c>
      <c r="C22" s="13" t="s">
        <v>93</v>
      </c>
      <c r="D22" s="13" t="s">
        <v>5</v>
      </c>
      <c r="E22" s="13" t="s">
        <v>101</v>
      </c>
      <c r="F22" t="s">
        <v>98</v>
      </c>
    </row>
    <row r="23" spans="1:11" ht="15.75">
      <c r="B23" s="15" t="s">
        <v>22</v>
      </c>
      <c r="C23" s="13" t="s">
        <v>89</v>
      </c>
      <c r="D23" s="13" t="s">
        <v>25</v>
      </c>
      <c r="E23" s="18" t="s">
        <v>78</v>
      </c>
      <c r="F23" t="s">
        <v>98</v>
      </c>
      <c r="I23" s="18"/>
    </row>
    <row r="24" spans="1:11">
      <c r="F24" t="s">
        <v>98</v>
      </c>
    </row>
    <row r="25" spans="1:11">
      <c r="F25" t="s">
        <v>98</v>
      </c>
    </row>
    <row r="26" spans="1:11">
      <c r="F26" t="s">
        <v>98</v>
      </c>
      <c r="K26" s="13"/>
    </row>
    <row r="27" spans="1:11">
      <c r="K2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Proposal 1</vt:lpstr>
      <vt:lpstr>Sheet1 (2)</vt:lpstr>
      <vt:lpstr>Current proposal</vt:lpstr>
      <vt:lpstr>'Current proposal'!_GoBack</vt:lpstr>
    </vt:vector>
  </TitlesOfParts>
  <Company>eBay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estuart</dc:creator>
  <cp:lastModifiedBy>estuart</cp:lastModifiedBy>
  <dcterms:created xsi:type="dcterms:W3CDTF">2011-12-17T21:37:08Z</dcterms:created>
  <dcterms:modified xsi:type="dcterms:W3CDTF">2011-12-27T08:19:49Z</dcterms:modified>
</cp:coreProperties>
</file>